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Enhet\Process- och regelenheten\02 Stödregler\Beräkningsmallar\Ekologisk produktion\"/>
    </mc:Choice>
  </mc:AlternateContent>
  <xr:revisionPtr revIDLastSave="0" documentId="13_ncr:1_{5BDD83CF-A9BE-462B-9644-7A46126425FE}" xr6:coauthVersionLast="47" xr6:coauthVersionMax="47" xr10:uidLastSave="{00000000-0000-0000-0000-000000000000}"/>
  <workbookProtection workbookAlgorithmName="SHA-512" workbookHashValue="6co48loI4oEW8Lo6BYdMJwMxllgKVIZ+JetMoHhIa6w5R3iqMvQl+YJI/qPZYmzXtApSo39nwl1DbvcEVn91Iw==" workbookSaltValue="J8TTRrQ7WcnKvtUSxgNCew==" workbookSpinCount="100000" lockStructure="1"/>
  <bookViews>
    <workbookView xWindow="28680" yWindow="-120" windowWidth="29040" windowHeight="15720" xr2:uid="{00000000-000D-0000-FFFF-FFFF00000000}"/>
  </bookViews>
  <sheets>
    <sheet name="Mall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Q11" i="1" s="1"/>
  <c r="R11" i="1" l="1"/>
  <c r="N14" i="1" l="1"/>
  <c r="V11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5" i="1"/>
  <c r="W11" i="1" l="1"/>
  <c r="X11" i="1" s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V10" i="1"/>
  <c r="W10" i="1" s="1"/>
  <c r="X10" i="1" s="1"/>
  <c r="P10" i="1"/>
  <c r="P4" i="1"/>
  <c r="Q4" i="1" s="1"/>
  <c r="R4" i="1" s="1"/>
  <c r="V4" i="1"/>
  <c r="W4" i="1" s="1"/>
  <c r="P5" i="1"/>
  <c r="Q5" i="1" s="1"/>
  <c r="R5" i="1" s="1"/>
  <c r="V5" i="1"/>
  <c r="W5" i="1" s="1"/>
  <c r="X5" i="1" s="1"/>
  <c r="P6" i="1"/>
  <c r="Q6" i="1" s="1"/>
  <c r="R6" i="1" s="1"/>
  <c r="V6" i="1"/>
  <c r="W6" i="1" s="1"/>
  <c r="P7" i="1"/>
  <c r="Q7" i="1" s="1"/>
  <c r="R7" i="1" s="1"/>
  <c r="V7" i="1"/>
  <c r="W7" i="1" s="1"/>
  <c r="X7" i="1" s="1"/>
  <c r="P8" i="1"/>
  <c r="Q8" i="1" s="1"/>
  <c r="V8" i="1"/>
  <c r="W8" i="1" s="1"/>
  <c r="P9" i="1"/>
  <c r="V9" i="1"/>
  <c r="M39" i="1" l="1"/>
  <c r="M37" i="1"/>
  <c r="M31" i="1"/>
  <c r="M25" i="1"/>
  <c r="M26" i="1"/>
  <c r="M34" i="1"/>
  <c r="M16" i="1"/>
  <c r="Q9" i="1"/>
  <c r="R9" i="1" s="1"/>
  <c r="M14" i="1" s="1"/>
  <c r="O14" i="1" s="1"/>
  <c r="Q14" i="1" s="1"/>
  <c r="H14" i="1" s="1"/>
  <c r="R15" i="1"/>
  <c r="R16" i="1"/>
  <c r="R32" i="1"/>
  <c r="R17" i="1"/>
  <c r="R25" i="1"/>
  <c r="R33" i="1"/>
  <c r="R41" i="1"/>
  <c r="R29" i="1"/>
  <c r="R30" i="1"/>
  <c r="R31" i="1"/>
  <c r="R24" i="1"/>
  <c r="R18" i="1"/>
  <c r="R26" i="1"/>
  <c r="R34" i="1"/>
  <c r="R14" i="1"/>
  <c r="R22" i="1"/>
  <c r="R39" i="1"/>
  <c r="R40" i="1"/>
  <c r="R19" i="1"/>
  <c r="R27" i="1"/>
  <c r="R35" i="1"/>
  <c r="R20" i="1"/>
  <c r="R28" i="1"/>
  <c r="R36" i="1"/>
  <c r="R21" i="1"/>
  <c r="R37" i="1"/>
  <c r="R38" i="1"/>
  <c r="R23" i="1"/>
  <c r="X6" i="1"/>
  <c r="Q10" i="1"/>
  <c r="R10" i="1" s="1"/>
  <c r="X8" i="1"/>
  <c r="X4" i="1"/>
  <c r="R8" i="1"/>
  <c r="M36" i="1" l="1"/>
  <c r="O36" i="1" s="1"/>
  <c r="Q36" i="1" s="1"/>
  <c r="H36" i="1" s="1"/>
  <c r="M15" i="1"/>
  <c r="M33" i="1"/>
  <c r="M41" i="1"/>
  <c r="M22" i="1"/>
  <c r="O22" i="1" s="1"/>
  <c r="Q22" i="1" s="1"/>
  <c r="H22" i="1" s="1"/>
  <c r="M21" i="1"/>
  <c r="M20" i="1"/>
  <c r="O20" i="1" s="1"/>
  <c r="Q20" i="1" s="1"/>
  <c r="H20" i="1" s="1"/>
  <c r="M24" i="1"/>
  <c r="M38" i="1"/>
  <c r="O38" i="1" s="1"/>
  <c r="Q38" i="1" s="1"/>
  <c r="H38" i="1" s="1"/>
  <c r="M29" i="1"/>
  <c r="O29" i="1" s="1"/>
  <c r="Q29" i="1" s="1"/>
  <c r="H29" i="1" s="1"/>
  <c r="M23" i="1"/>
  <c r="M40" i="1"/>
  <c r="O40" i="1" s="1"/>
  <c r="Q40" i="1" s="1"/>
  <c r="H40" i="1" s="1"/>
  <c r="M32" i="1"/>
  <c r="O32" i="1" s="1"/>
  <c r="Q32" i="1" s="1"/>
  <c r="H32" i="1" s="1"/>
  <c r="M27" i="1"/>
  <c r="M19" i="1"/>
  <c r="M30" i="1"/>
  <c r="M17" i="1"/>
  <c r="M35" i="1"/>
  <c r="O35" i="1" s="1"/>
  <c r="Q35" i="1" s="1"/>
  <c r="H35" i="1" s="1"/>
  <c r="M28" i="1"/>
  <c r="M18" i="1"/>
  <c r="O18" i="1" s="1"/>
  <c r="Q18" i="1" s="1"/>
  <c r="H18" i="1" s="1"/>
  <c r="I14" i="1"/>
  <c r="O15" i="1"/>
  <c r="O30" i="1"/>
  <c r="Q30" i="1" s="1"/>
  <c r="H30" i="1" s="1"/>
  <c r="O23" i="1"/>
  <c r="Q23" i="1" s="1"/>
  <c r="H23" i="1" s="1"/>
  <c r="O16" i="1"/>
  <c r="Q16" i="1" s="1"/>
  <c r="H16" i="1" s="1"/>
  <c r="O34" i="1"/>
  <c r="Q34" i="1" s="1"/>
  <c r="H34" i="1" s="1"/>
  <c r="O39" i="1"/>
  <c r="Q39" i="1" s="1"/>
  <c r="H39" i="1" s="1"/>
  <c r="O31" i="1"/>
  <c r="Q31" i="1" s="1"/>
  <c r="H31" i="1" s="1"/>
  <c r="O17" i="1"/>
  <c r="Q17" i="1" s="1"/>
  <c r="H17" i="1" s="1"/>
  <c r="O37" i="1"/>
  <c r="Q37" i="1" s="1"/>
  <c r="H37" i="1" s="1"/>
  <c r="O27" i="1"/>
  <c r="Q27" i="1" s="1"/>
  <c r="H27" i="1" s="1"/>
  <c r="O28" i="1"/>
  <c r="Q28" i="1" s="1"/>
  <c r="H28" i="1" s="1"/>
  <c r="O33" i="1"/>
  <c r="Q33" i="1" s="1"/>
  <c r="H33" i="1" s="1"/>
  <c r="O26" i="1"/>
  <c r="Q26" i="1" s="1"/>
  <c r="H26" i="1" s="1"/>
  <c r="O19" i="1"/>
  <c r="Q19" i="1" s="1"/>
  <c r="H19" i="1" s="1"/>
  <c r="O41" i="1"/>
  <c r="Q41" i="1" s="1"/>
  <c r="H41" i="1" s="1"/>
  <c r="O25" i="1"/>
  <c r="Q25" i="1" s="1"/>
  <c r="H25" i="1" s="1"/>
  <c r="O21" i="1"/>
  <c r="Q21" i="1" s="1"/>
  <c r="H21" i="1" s="1"/>
  <c r="O24" i="1"/>
  <c r="Q24" i="1" s="1"/>
  <c r="H24" i="1" s="1"/>
  <c r="Q15" i="1" l="1"/>
  <c r="H15" i="1" s="1"/>
  <c r="I15" i="1" s="1"/>
  <c r="I32" i="1"/>
  <c r="I35" i="1"/>
  <c r="I16" i="1"/>
  <c r="I21" i="1"/>
  <c r="I41" i="1"/>
  <c r="I40" i="1"/>
  <c r="I17" i="1"/>
  <c r="I23" i="1"/>
  <c r="I25" i="1"/>
  <c r="I34" i="1"/>
  <c r="I18" i="1"/>
  <c r="I19" i="1"/>
  <c r="I33" i="1"/>
  <c r="I28" i="1"/>
  <c r="I31" i="1"/>
  <c r="I22" i="1"/>
  <c r="I30" i="1"/>
  <c r="I24" i="1"/>
  <c r="I20" i="1"/>
  <c r="I37" i="1"/>
  <c r="I26" i="1"/>
  <c r="I29" i="1"/>
  <c r="I38" i="1"/>
  <c r="I27" i="1"/>
  <c r="I39" i="1"/>
  <c r="I36" i="1"/>
  <c r="B7" i="1" l="1"/>
  <c r="I42" i="1"/>
</calcChain>
</file>

<file path=xl/sharedStrings.xml><?xml version="1.0" encoding="utf-8"?>
<sst xmlns="http://schemas.openxmlformats.org/spreadsheetml/2006/main" count="24" uniqueCount="24">
  <si>
    <t>Antal djur i om- gången</t>
  </si>
  <si>
    <t>OBS! GRÅMARKERADE RUTOR INNEHÅLLER FORMLER.
ÄNDRA INTE I DEM.</t>
  </si>
  <si>
    <t>Exempel: Hus ett, avdelning 3</t>
  </si>
  <si>
    <t>Uppfödningsomgång</t>
  </si>
  <si>
    <t>Stödår</t>
  </si>
  <si>
    <t>Producent:</t>
  </si>
  <si>
    <t>Kundnummer:</t>
  </si>
  <si>
    <t>Leverantör</t>
  </si>
  <si>
    <t>Hållandeperiodens längd</t>
  </si>
  <si>
    <t>Hållandeperiodiens längtd om första året</t>
  </si>
  <si>
    <t>Nej</t>
  </si>
  <si>
    <t>Mall för att beräkna genomsnittligt antal fjäderfä</t>
  </si>
  <si>
    <t>Aktuellt ansökningsår:</t>
  </si>
  <si>
    <t xml:space="preserve">Maximalt antal djur du kan redovisa i årets SAM-ansökan: </t>
  </si>
  <si>
    <t>Slakteri eller mottagare</t>
  </si>
  <si>
    <t>Datum då djuren togs ur produktion</t>
  </si>
  <si>
    <t>Söker du för första gången ersättningar för ekologisk produktion?</t>
  </si>
  <si>
    <t>Maximalt antal djur du kan redovisa i årets SAM-ansökan:</t>
  </si>
  <si>
    <t>Beräknat antal djur i produktion under räkningsperioden</t>
  </si>
  <si>
    <t>Antal dagar som djuren var i produktion under räkningsperioden.</t>
  </si>
  <si>
    <t xml:space="preserve">Datum då djuren sattes i produktion </t>
  </si>
  <si>
    <r>
      <t xml:space="preserve"> Tänk på detta när du byter ansökningsår:
</t>
    </r>
    <r>
      <rPr>
        <sz val="10"/>
        <rFont val="Arial"/>
      </rPr>
      <t>- Spara en kopia på beräkningshjälpen så att du har kvar dokumentation som avser föregående ansökningsår.
- Ändra till aktuellt ansökningsår i rutan B6. Du behöver däremot inte radera uppgifter som avser uppfödningsomgångar från tidigare ansökningsår. Beräkningshjälpen hämtar automatiskt rätt uppgifter.
- Ta bort "Ja" från rutan B9. Det ska stå "Ja" endast det första året du söker ersättningar för ekologisk produktion.</t>
    </r>
  </si>
  <si>
    <r>
      <rPr>
        <b/>
        <u/>
        <sz val="10"/>
        <rFont val="Arial"/>
        <family val="2"/>
      </rPr>
      <t>För värphönor</t>
    </r>
    <r>
      <rPr>
        <b/>
        <sz val="8"/>
        <rFont val="Arial"/>
        <family val="2"/>
      </rPr>
      <t xml:space="preserve">
Datum då de insatta värphönorna blev mer än 16 veckor gamla.</t>
    </r>
  </si>
  <si>
    <r>
      <t xml:space="preserve"> Läs detta innan du börjar använda denna beräkningshjälp:</t>
    </r>
    <r>
      <rPr>
        <sz val="10"/>
        <rFont val="Arial"/>
      </rPr>
      <t xml:space="preserve">
 - Använd beräkningshjälpen för att beräkna det antal djur som ska ingå i din ansökan och för att beräkna hur stort ditt faktiska djurinnehav blir under räkningsperioden.
- Fyll i de gula rutorna. De mörkgula rutorna måste fyllas i för att beräkningen ska bli rätt. 
- Ändra inte i några andra rutor än i de gulmarkerade. I de andra rutorna finns formler som krävs för beräkningen. 
- Fyll i alla uppgifter för en och samma uppfödningsomgång på samma rad. Använd inte den översta raden med exemplet. 
- Ange datum i formatet  202X-XX-XX, exempelvis 2025-12-31. 
- Räkna inte bort enstaka djur som självdött eller måst avlivas. 
- I den blåmarkerade rutan, B7, ser du det maximala antalet djur som du kan söka ersättning för i årets SAM-ansökan. 
- Kontrollera att du fyllt i rätt ansökningsår i rutan B6, att du fyllt i rutan B9 med "Ja" om det är första året du söker ersättningar för ekologisk produktion och att de datum du fyllt i är riktiga. Gör gärna även en överslagsberäkning. Du ansvarar själv för att du fyller i rätt antal djur i SAM-ansökan.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</si>
</sst>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/mm/dd"/>
  </numFmts>
  <fonts count="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22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6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right"/>
    </xf>
    <xf numFmtId="2" fontId="0" fillId="0" borderId="2" xfId="0" applyNumberFormat="1" applyBorder="1"/>
    <xf numFmtId="0" fontId="2" fillId="0" borderId="0" xfId="0" applyFont="1" applyBorder="1" applyAlignment="1">
      <alignment horizontal="right" wrapText="1"/>
    </xf>
    <xf numFmtId="0" fontId="3" fillId="0" borderId="3" xfId="0" applyFont="1" applyBorder="1"/>
    <xf numFmtId="14" fontId="3" fillId="0" borderId="3" xfId="0" applyNumberFormat="1" applyFont="1" applyBorder="1"/>
    <xf numFmtId="14" fontId="3" fillId="0" borderId="4" xfId="0" applyNumberFormat="1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0" fillId="0" borderId="0" xfId="0" applyNumberFormat="1" applyBorder="1"/>
    <xf numFmtId="0" fontId="0" fillId="0" borderId="0" xfId="0" applyAlignment="1">
      <alignment wrapText="1"/>
    </xf>
    <xf numFmtId="2" fontId="1" fillId="2" borderId="6" xfId="0" applyNumberFormat="1" applyFont="1" applyFill="1" applyBorder="1"/>
    <xf numFmtId="0" fontId="0" fillId="0" borderId="0" xfId="0" applyAlignment="1">
      <alignment vertical="top" wrapText="1"/>
    </xf>
    <xf numFmtId="0" fontId="4" fillId="0" borderId="7" xfId="0" applyFont="1" applyBorder="1"/>
    <xf numFmtId="0" fontId="0" fillId="3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9" xfId="0" applyFill="1" applyBorder="1" applyProtection="1">
      <protection locked="0"/>
    </xf>
    <xf numFmtId="14" fontId="0" fillId="4" borderId="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4" fontId="0" fillId="4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0" fontId="5" fillId="0" borderId="0" xfId="0" applyFont="1"/>
    <xf numFmtId="0" fontId="0" fillId="0" borderId="0" xfId="0" applyProtection="1">
      <protection hidden="1"/>
    </xf>
    <xf numFmtId="0" fontId="0" fillId="5" borderId="0" xfId="0" applyFill="1" applyProtection="1">
      <protection hidden="1"/>
    </xf>
    <xf numFmtId="14" fontId="0" fillId="5" borderId="0" xfId="0" applyNumberFormat="1" applyFill="1" applyProtection="1">
      <protection hidden="1"/>
    </xf>
    <xf numFmtId="164" fontId="0" fillId="5" borderId="0" xfId="0" applyNumberFormat="1" applyFill="1" applyProtection="1">
      <protection hidden="1"/>
    </xf>
    <xf numFmtId="14" fontId="0" fillId="0" borderId="0" xfId="0" applyNumberFormat="1" applyProtection="1">
      <protection hidden="1"/>
    </xf>
    <xf numFmtId="0" fontId="1" fillId="0" borderId="5" xfId="0" applyFont="1" applyBorder="1"/>
    <xf numFmtId="2" fontId="1" fillId="0" borderId="5" xfId="0" applyNumberFormat="1" applyFont="1" applyBorder="1"/>
    <xf numFmtId="0" fontId="1" fillId="3" borderId="28" xfId="0" applyFont="1" applyFill="1" applyBorder="1" applyAlignment="1">
      <alignment wrapText="1"/>
    </xf>
    <xf numFmtId="0" fontId="1" fillId="3" borderId="29" xfId="0" applyFont="1" applyFill="1" applyBorder="1" applyAlignment="1">
      <alignment wrapText="1"/>
    </xf>
    <xf numFmtId="0" fontId="1" fillId="4" borderId="25" xfId="0" applyFont="1" applyFill="1" applyBorder="1" applyAlignment="1">
      <alignment wrapText="1"/>
    </xf>
    <xf numFmtId="0" fontId="1" fillId="4" borderId="26" xfId="0" applyFont="1" applyFill="1" applyBorder="1" applyAlignment="1">
      <alignment wrapText="1"/>
    </xf>
    <xf numFmtId="0" fontId="1" fillId="3" borderId="25" xfId="0" applyFont="1" applyFill="1" applyBorder="1" applyAlignment="1">
      <alignment wrapText="1"/>
    </xf>
    <xf numFmtId="0" fontId="1" fillId="3" borderId="26" xfId="0" applyFont="1" applyFill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0" xfId="0" applyFont="1" applyAlignment="1" applyProtection="1">
      <alignment horizontal="right" wrapText="1"/>
      <protection hidden="1"/>
    </xf>
    <xf numFmtId="0" fontId="1" fillId="0" borderId="0" xfId="0" applyFont="1" applyAlignment="1">
      <alignment horizontal="right" wrapText="1"/>
    </xf>
    <xf numFmtId="2" fontId="0" fillId="2" borderId="23" xfId="0" applyNumberFormat="1" applyFill="1" applyBorder="1"/>
    <xf numFmtId="2" fontId="0" fillId="2" borderId="24" xfId="0" applyNumberFormat="1" applyFill="1" applyBorder="1"/>
    <xf numFmtId="0" fontId="2" fillId="4" borderId="25" xfId="0" applyFont="1" applyFill="1" applyBorder="1" applyAlignment="1">
      <alignment wrapText="1"/>
    </xf>
    <xf numFmtId="0" fontId="2" fillId="4" borderId="26" xfId="0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1495425</xdr:colOff>
      <xdr:row>0</xdr:row>
      <xdr:rowOff>1028700</xdr:rowOff>
    </xdr:to>
    <xdr:pic>
      <xdr:nvPicPr>
        <xdr:cNvPr id="1066" name="Bildobjekt 1" descr="http://www.jordbruksverket.se/images/18.724b0a8b148f52338a3288b/1413548478587/Jordbruksverket_RGB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12096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zoomScale="85" zoomScaleNormal="85" workbookViewId="0">
      <selection activeCell="E3" sqref="E3:I10"/>
    </sheetView>
  </sheetViews>
  <sheetFormatPr defaultColWidth="30" defaultRowHeight="12.75" x14ac:dyDescent="0.2"/>
  <cols>
    <col min="4" max="4" width="30" customWidth="1"/>
    <col min="11" max="11" width="30" customWidth="1"/>
    <col min="12" max="16" width="30" style="38" hidden="1" customWidth="1"/>
    <col min="17" max="17" width="29.5703125" style="38" hidden="1" customWidth="1"/>
    <col min="18" max="24" width="30" style="38" hidden="1" customWidth="1"/>
    <col min="25" max="26" width="30" style="38"/>
  </cols>
  <sheetData>
    <row r="1" spans="1:24" ht="82.5" customHeight="1" x14ac:dyDescent="0.2"/>
    <row r="2" spans="1:24" ht="28.5" thickBot="1" x14ac:dyDescent="0.45">
      <c r="A2" s="37" t="s">
        <v>11</v>
      </c>
    </row>
    <row r="3" spans="1:24" ht="22.5" customHeight="1" thickBot="1" x14ac:dyDescent="0.25">
      <c r="A3" s="3" t="s">
        <v>5</v>
      </c>
      <c r="B3" s="30"/>
      <c r="C3" s="31"/>
      <c r="D3" s="32"/>
      <c r="E3" s="63" t="s">
        <v>23</v>
      </c>
      <c r="F3" s="64"/>
      <c r="G3" s="64"/>
      <c r="H3" s="64"/>
      <c r="I3" s="64"/>
      <c r="J3" s="14"/>
      <c r="K3" s="12"/>
      <c r="L3" s="53" t="s">
        <v>1</v>
      </c>
      <c r="M3" s="39" t="s">
        <v>4</v>
      </c>
      <c r="N3" s="39"/>
      <c r="O3" s="39"/>
      <c r="P3" s="39"/>
      <c r="Q3" s="39"/>
      <c r="R3" s="39"/>
      <c r="S3" s="39"/>
      <c r="T3" s="39" t="s">
        <v>8</v>
      </c>
      <c r="U3" s="39" t="s">
        <v>9</v>
      </c>
      <c r="V3" s="39"/>
      <c r="W3" s="39"/>
      <c r="X3" s="39"/>
    </row>
    <row r="4" spans="1:24" ht="15.75" customHeight="1" thickBot="1" x14ac:dyDescent="0.25">
      <c r="A4" s="3" t="s">
        <v>6</v>
      </c>
      <c r="B4" s="33"/>
      <c r="C4" s="34"/>
      <c r="D4" s="35"/>
      <c r="E4" s="64"/>
      <c r="F4" s="64"/>
      <c r="G4" s="64"/>
      <c r="H4" s="64"/>
      <c r="I4" s="64"/>
      <c r="J4" s="14"/>
      <c r="K4" s="12"/>
      <c r="L4" s="53"/>
      <c r="M4" s="39">
        <v>2020</v>
      </c>
      <c r="N4" s="40">
        <v>43678</v>
      </c>
      <c r="O4" s="40">
        <v>43831</v>
      </c>
      <c r="P4" s="40">
        <f t="shared" ref="P4:P9" si="0">SUMIF($B$9,"ja",O4)</f>
        <v>0</v>
      </c>
      <c r="Q4" s="40">
        <f t="shared" ref="Q4:Q10" si="1">SUMIF(P4,"0",N4)</f>
        <v>43678</v>
      </c>
      <c r="R4" s="40">
        <f t="shared" ref="R4:R9" si="2">MAX(P4:Q4)</f>
        <v>43678</v>
      </c>
      <c r="S4" s="40">
        <v>44043</v>
      </c>
      <c r="T4" s="39">
        <v>366</v>
      </c>
      <c r="U4" s="39">
        <v>212</v>
      </c>
      <c r="V4" s="39">
        <f t="shared" ref="V4:V9" si="3">SUMIF($B$9,"ja",U4)</f>
        <v>0</v>
      </c>
      <c r="W4" s="39">
        <f t="shared" ref="W4:W11" si="4">SUMIF(V4,"0",T4)</f>
        <v>366</v>
      </c>
      <c r="X4" s="39">
        <f t="shared" ref="X4:X11" si="5">MAX(V4:W4)</f>
        <v>366</v>
      </c>
    </row>
    <row r="5" spans="1:24" ht="15.75" customHeight="1" thickBot="1" x14ac:dyDescent="0.25">
      <c r="A5" s="3"/>
      <c r="E5" s="64"/>
      <c r="F5" s="64"/>
      <c r="G5" s="64"/>
      <c r="H5" s="64"/>
      <c r="I5" s="64"/>
      <c r="J5" s="14"/>
      <c r="K5" s="12"/>
      <c r="M5" s="39">
        <v>2021</v>
      </c>
      <c r="N5" s="40">
        <v>44044</v>
      </c>
      <c r="O5" s="40">
        <v>43831</v>
      </c>
      <c r="P5" s="40">
        <f t="shared" si="0"/>
        <v>0</v>
      </c>
      <c r="Q5" s="40">
        <f>SUMIF(P5,"0",N5)</f>
        <v>44044</v>
      </c>
      <c r="R5" s="40">
        <f t="shared" si="2"/>
        <v>44044</v>
      </c>
      <c r="S5" s="40">
        <v>44408</v>
      </c>
      <c r="T5" s="39">
        <v>365</v>
      </c>
      <c r="U5" s="39">
        <v>213</v>
      </c>
      <c r="V5" s="39">
        <f t="shared" si="3"/>
        <v>0</v>
      </c>
      <c r="W5" s="39">
        <f t="shared" si="4"/>
        <v>365</v>
      </c>
      <c r="X5" s="39">
        <f t="shared" si="5"/>
        <v>365</v>
      </c>
    </row>
    <row r="6" spans="1:24" ht="15.75" customHeight="1" thickBot="1" x14ac:dyDescent="0.25">
      <c r="A6" s="3" t="s">
        <v>12</v>
      </c>
      <c r="B6" s="36">
        <v>2026</v>
      </c>
      <c r="E6" s="64"/>
      <c r="F6" s="64"/>
      <c r="G6" s="64"/>
      <c r="H6" s="64"/>
      <c r="I6" s="64"/>
      <c r="J6" s="14"/>
      <c r="K6" s="12"/>
      <c r="M6" s="39">
        <v>2022</v>
      </c>
      <c r="N6" s="40">
        <v>44409</v>
      </c>
      <c r="O6" s="40">
        <v>44562</v>
      </c>
      <c r="P6" s="40">
        <f t="shared" si="0"/>
        <v>0</v>
      </c>
      <c r="Q6" s="40">
        <f t="shared" si="1"/>
        <v>44409</v>
      </c>
      <c r="R6" s="40">
        <f t="shared" si="2"/>
        <v>44409</v>
      </c>
      <c r="S6" s="40">
        <v>44773</v>
      </c>
      <c r="T6" s="39">
        <v>365</v>
      </c>
      <c r="U6" s="39">
        <v>212</v>
      </c>
      <c r="V6" s="39">
        <f t="shared" si="3"/>
        <v>0</v>
      </c>
      <c r="W6" s="39">
        <f t="shared" si="4"/>
        <v>365</v>
      </c>
      <c r="X6" s="39">
        <f t="shared" si="5"/>
        <v>365</v>
      </c>
    </row>
    <row r="7" spans="1:24" ht="63.75" customHeight="1" thickBot="1" x14ac:dyDescent="0.25">
      <c r="A7" s="5" t="s">
        <v>13</v>
      </c>
      <c r="B7" s="13">
        <f>SUMIF(I15:I41,"&gt;0")</f>
        <v>0</v>
      </c>
      <c r="E7" s="64"/>
      <c r="F7" s="64"/>
      <c r="G7" s="64"/>
      <c r="H7" s="64"/>
      <c r="I7" s="64"/>
      <c r="J7" s="14"/>
      <c r="K7" s="12"/>
      <c r="M7" s="39">
        <v>2023</v>
      </c>
      <c r="N7" s="40">
        <v>44774</v>
      </c>
      <c r="O7" s="40">
        <v>44927</v>
      </c>
      <c r="P7" s="40">
        <f t="shared" si="0"/>
        <v>0</v>
      </c>
      <c r="Q7" s="40">
        <f t="shared" si="1"/>
        <v>44774</v>
      </c>
      <c r="R7" s="40">
        <f t="shared" si="2"/>
        <v>44774</v>
      </c>
      <c r="S7" s="40">
        <v>45138</v>
      </c>
      <c r="T7" s="39">
        <v>365</v>
      </c>
      <c r="U7" s="39">
        <v>212</v>
      </c>
      <c r="V7" s="39">
        <f t="shared" si="3"/>
        <v>0</v>
      </c>
      <c r="W7" s="39">
        <f t="shared" si="4"/>
        <v>365</v>
      </c>
      <c r="X7" s="39">
        <f t="shared" si="5"/>
        <v>365</v>
      </c>
    </row>
    <row r="8" spans="1:24" ht="8.25" customHeight="1" thickBot="1" x14ac:dyDescent="0.25">
      <c r="E8" s="64"/>
      <c r="F8" s="64"/>
      <c r="G8" s="64"/>
      <c r="H8" s="64"/>
      <c r="I8" s="64"/>
      <c r="J8" s="14"/>
      <c r="K8" s="12"/>
      <c r="M8" s="39">
        <v>2024</v>
      </c>
      <c r="N8" s="40">
        <v>45139</v>
      </c>
      <c r="O8" s="40">
        <v>45292</v>
      </c>
      <c r="P8" s="40">
        <f t="shared" si="0"/>
        <v>0</v>
      </c>
      <c r="Q8" s="40">
        <f t="shared" si="1"/>
        <v>45139</v>
      </c>
      <c r="R8" s="40">
        <f t="shared" si="2"/>
        <v>45139</v>
      </c>
      <c r="S8" s="40">
        <v>45504</v>
      </c>
      <c r="T8" s="39">
        <v>366</v>
      </c>
      <c r="U8" s="39">
        <v>212</v>
      </c>
      <c r="V8" s="39">
        <f t="shared" si="3"/>
        <v>0</v>
      </c>
      <c r="W8" s="39">
        <f t="shared" si="4"/>
        <v>366</v>
      </c>
      <c r="X8" s="39">
        <f t="shared" si="5"/>
        <v>366</v>
      </c>
    </row>
    <row r="9" spans="1:24" ht="40.5" customHeight="1" thickBot="1" x14ac:dyDescent="0.25">
      <c r="A9" s="5" t="s">
        <v>16</v>
      </c>
      <c r="B9" s="36" t="s">
        <v>10</v>
      </c>
      <c r="E9" s="64"/>
      <c r="F9" s="64"/>
      <c r="G9" s="64"/>
      <c r="H9" s="64"/>
      <c r="I9" s="64"/>
      <c r="J9" s="14"/>
      <c r="K9" s="12"/>
      <c r="M9" s="39">
        <v>2025</v>
      </c>
      <c r="N9" s="40">
        <v>45505</v>
      </c>
      <c r="O9" s="40">
        <v>45658</v>
      </c>
      <c r="P9" s="40">
        <f t="shared" si="0"/>
        <v>0</v>
      </c>
      <c r="Q9" s="40">
        <f>SUMIF(P9,"0",N9)</f>
        <v>45505</v>
      </c>
      <c r="R9" s="40">
        <f t="shared" si="2"/>
        <v>45505</v>
      </c>
      <c r="S9" s="40">
        <v>45869</v>
      </c>
      <c r="T9" s="39">
        <v>365</v>
      </c>
      <c r="U9" s="39">
        <v>213</v>
      </c>
      <c r="V9" s="39">
        <f t="shared" si="3"/>
        <v>0</v>
      </c>
      <c r="W9" s="39">
        <v>366</v>
      </c>
      <c r="X9" s="39">
        <v>366</v>
      </c>
    </row>
    <row r="10" spans="1:24" ht="18" customHeight="1" x14ac:dyDescent="0.2">
      <c r="A10" s="5"/>
      <c r="E10" s="64"/>
      <c r="F10" s="64"/>
      <c r="G10" s="64"/>
      <c r="H10" s="64"/>
      <c r="I10" s="64"/>
      <c r="J10" s="14"/>
      <c r="K10" s="12"/>
      <c r="M10" s="39">
        <v>2026</v>
      </c>
      <c r="N10" s="40">
        <v>45870</v>
      </c>
      <c r="O10" s="40">
        <v>46023</v>
      </c>
      <c r="P10" s="40">
        <f>SUMIF($B$9,"ja",O10)</f>
        <v>0</v>
      </c>
      <c r="Q10" s="40">
        <f t="shared" si="1"/>
        <v>45870</v>
      </c>
      <c r="R10" s="40">
        <f>MAX(P10:Q10)</f>
        <v>45870</v>
      </c>
      <c r="S10" s="40">
        <v>46234</v>
      </c>
      <c r="T10" s="39">
        <v>365</v>
      </c>
      <c r="U10" s="39">
        <v>212</v>
      </c>
      <c r="V10" s="39">
        <f>SUMIF($B$9,"ja",U10)</f>
        <v>0</v>
      </c>
      <c r="W10" s="39">
        <f t="shared" si="4"/>
        <v>365</v>
      </c>
      <c r="X10" s="39">
        <f t="shared" si="5"/>
        <v>365</v>
      </c>
    </row>
    <row r="11" spans="1:24" ht="107.25" customHeight="1" thickBot="1" x14ac:dyDescent="0.25">
      <c r="E11" s="51" t="s">
        <v>21</v>
      </c>
      <c r="F11" s="52"/>
      <c r="G11" s="52"/>
      <c r="H11" s="52"/>
      <c r="I11" s="52"/>
      <c r="J11" s="14"/>
      <c r="K11" s="12"/>
      <c r="M11" s="39">
        <v>2027</v>
      </c>
      <c r="N11" s="40">
        <v>46235</v>
      </c>
      <c r="O11" s="40">
        <v>46388</v>
      </c>
      <c r="P11" s="40">
        <f>SUMIF($B$9,"ja",O11)</f>
        <v>0</v>
      </c>
      <c r="Q11" s="40">
        <f>SUMIF(P11,"0",N11)</f>
        <v>46235</v>
      </c>
      <c r="R11" s="40">
        <f>MAX(P11:Q11)</f>
        <v>46235</v>
      </c>
      <c r="S11" s="40">
        <v>46599</v>
      </c>
      <c r="T11" s="39">
        <v>365</v>
      </c>
      <c r="U11" s="39">
        <v>212</v>
      </c>
      <c r="V11" s="39">
        <f>SUMIF($B$9,"ja",U11)</f>
        <v>0</v>
      </c>
      <c r="W11" s="39">
        <f t="shared" si="4"/>
        <v>365</v>
      </c>
      <c r="X11" s="39">
        <f t="shared" si="5"/>
        <v>365</v>
      </c>
    </row>
    <row r="12" spans="1:24" ht="15" customHeight="1" x14ac:dyDescent="0.2">
      <c r="A12" s="45" t="s">
        <v>3</v>
      </c>
      <c r="B12" s="47" t="s">
        <v>0</v>
      </c>
      <c r="C12" s="49" t="s">
        <v>7</v>
      </c>
      <c r="D12" s="47" t="s">
        <v>20</v>
      </c>
      <c r="E12" s="57" t="s">
        <v>22</v>
      </c>
      <c r="F12" s="47" t="s">
        <v>15</v>
      </c>
      <c r="G12" s="49" t="s">
        <v>14</v>
      </c>
      <c r="H12" s="61" t="s">
        <v>19</v>
      </c>
      <c r="I12" s="59" t="s">
        <v>18</v>
      </c>
      <c r="J12" s="9"/>
      <c r="K12" s="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</row>
    <row r="13" spans="1:24" ht="63" customHeight="1" thickBot="1" x14ac:dyDescent="0.25">
      <c r="A13" s="46"/>
      <c r="B13" s="48"/>
      <c r="C13" s="50"/>
      <c r="D13" s="48"/>
      <c r="E13" s="58"/>
      <c r="F13" s="48"/>
      <c r="G13" s="50"/>
      <c r="H13" s="62"/>
      <c r="I13" s="60"/>
      <c r="J13" s="9"/>
      <c r="K13" s="9"/>
      <c r="M13" s="41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3.5" thickBot="1" x14ac:dyDescent="0.25">
      <c r="A14" s="15" t="s">
        <v>2</v>
      </c>
      <c r="B14" s="6">
        <v>500</v>
      </c>
      <c r="C14" s="6"/>
      <c r="D14" s="7">
        <v>45750</v>
      </c>
      <c r="E14" s="7">
        <v>45752</v>
      </c>
      <c r="F14" s="7">
        <v>46150</v>
      </c>
      <c r="G14" s="8"/>
      <c r="H14" s="43">
        <f>IF(Q14&gt;0,Q14,0)</f>
        <v>281</v>
      </c>
      <c r="I14" s="44">
        <f>B14*H14/R14</f>
        <v>384.93150684931504</v>
      </c>
      <c r="J14" s="10"/>
      <c r="K14" s="10"/>
      <c r="M14" s="40">
        <f>VLOOKUP($B$6,$M$4:$S$11,6)</f>
        <v>45870</v>
      </c>
      <c r="N14" s="40">
        <f>VLOOKUP($B$6,$M$4:$S$11,7)</f>
        <v>46234</v>
      </c>
      <c r="O14" s="40">
        <f>MAX(D14,E14,M14)</f>
        <v>45870</v>
      </c>
      <c r="P14" s="40">
        <f>MIN(F14,N14)</f>
        <v>46150</v>
      </c>
      <c r="Q14" s="39">
        <f>P14-O14+1</f>
        <v>281</v>
      </c>
      <c r="R14" s="39">
        <f>VLOOKUP($B$6,$M$4:$X$11,12)</f>
        <v>365</v>
      </c>
      <c r="S14" s="39"/>
      <c r="T14" s="39"/>
      <c r="U14" s="39"/>
      <c r="V14" s="39"/>
      <c r="W14" s="39"/>
      <c r="X14" s="39"/>
    </row>
    <row r="15" spans="1:24" x14ac:dyDescent="0.2">
      <c r="A15" s="16"/>
      <c r="B15" s="17"/>
      <c r="C15" s="18"/>
      <c r="D15" s="19"/>
      <c r="E15" s="19"/>
      <c r="F15" s="19"/>
      <c r="G15" s="20"/>
      <c r="H15" s="1">
        <f>IF(Q15&gt;0,Q15,0)</f>
        <v>365</v>
      </c>
      <c r="I15" s="2">
        <f>B15*H15/R15</f>
        <v>0</v>
      </c>
      <c r="J15" s="11"/>
      <c r="K15" s="11"/>
      <c r="L15" s="42"/>
      <c r="M15" s="40">
        <f>VLOOKUP($B$6,$M$4:$S$11,6)</f>
        <v>45870</v>
      </c>
      <c r="N15" s="40">
        <f>VLOOKUP($B$6,$M$4:$S$11,7)</f>
        <v>46234</v>
      </c>
      <c r="O15" s="40">
        <f t="shared" ref="O15:O41" si="6">MAX(D15,E15,M15)</f>
        <v>45870</v>
      </c>
      <c r="P15" s="40">
        <f t="shared" ref="P15:P41" si="7">MIN(F15,N15)</f>
        <v>46234</v>
      </c>
      <c r="Q15" s="39">
        <f>P15-O15+1</f>
        <v>365</v>
      </c>
      <c r="R15" s="39">
        <f t="shared" ref="R15:R41" si="8">VLOOKUP($B$6,$M$4:$X$11,12)</f>
        <v>365</v>
      </c>
      <c r="S15" s="39"/>
      <c r="T15" s="39"/>
      <c r="U15" s="39"/>
      <c r="V15" s="39"/>
      <c r="W15" s="39"/>
      <c r="X15" s="39"/>
    </row>
    <row r="16" spans="1:24" x14ac:dyDescent="0.2">
      <c r="A16" s="21"/>
      <c r="B16" s="22"/>
      <c r="C16" s="23"/>
      <c r="D16" s="24"/>
      <c r="E16" s="24"/>
      <c r="F16" s="24"/>
      <c r="G16" s="25"/>
      <c r="H16" s="1">
        <f t="shared" ref="H16:H41" si="9">IF(Q16&gt;0,Q16,0)</f>
        <v>365</v>
      </c>
      <c r="I16" s="2">
        <f t="shared" ref="I16:I41" si="10">B16*H16/R16</f>
        <v>0</v>
      </c>
      <c r="J16" s="11"/>
      <c r="K16" s="11"/>
      <c r="M16" s="40">
        <f t="shared" ref="M16:M41" si="11">VLOOKUP($B$6,$M$4:$S$11,6)</f>
        <v>45870</v>
      </c>
      <c r="N16" s="40">
        <f t="shared" ref="N16:N41" si="12">VLOOKUP($B$6,$M$4:$S$11,7)</f>
        <v>46234</v>
      </c>
      <c r="O16" s="40">
        <f t="shared" si="6"/>
        <v>45870</v>
      </c>
      <c r="P16" s="40">
        <f t="shared" si="7"/>
        <v>46234</v>
      </c>
      <c r="Q16" s="39">
        <f t="shared" ref="Q16:Q41" si="13">P16-O16+1</f>
        <v>365</v>
      </c>
      <c r="R16" s="39">
        <f t="shared" si="8"/>
        <v>365</v>
      </c>
      <c r="S16" s="39"/>
      <c r="T16" s="39"/>
      <c r="U16" s="39"/>
      <c r="V16" s="39"/>
      <c r="W16" s="39"/>
      <c r="X16" s="39"/>
    </row>
    <row r="17" spans="1:24" x14ac:dyDescent="0.2">
      <c r="A17" s="21"/>
      <c r="B17" s="22"/>
      <c r="C17" s="23"/>
      <c r="D17" s="22"/>
      <c r="E17" s="22"/>
      <c r="F17" s="22"/>
      <c r="G17" s="25"/>
      <c r="H17" s="1">
        <f t="shared" si="9"/>
        <v>365</v>
      </c>
      <c r="I17" s="2">
        <f t="shared" si="10"/>
        <v>0</v>
      </c>
      <c r="J17" s="11"/>
      <c r="K17" s="11"/>
      <c r="M17" s="40">
        <f t="shared" si="11"/>
        <v>45870</v>
      </c>
      <c r="N17" s="40">
        <f t="shared" si="12"/>
        <v>46234</v>
      </c>
      <c r="O17" s="40">
        <f t="shared" si="6"/>
        <v>45870</v>
      </c>
      <c r="P17" s="40">
        <f t="shared" si="7"/>
        <v>46234</v>
      </c>
      <c r="Q17" s="39">
        <f t="shared" si="13"/>
        <v>365</v>
      </c>
      <c r="R17" s="39">
        <f t="shared" si="8"/>
        <v>365</v>
      </c>
      <c r="S17" s="39"/>
      <c r="T17" s="39"/>
      <c r="U17" s="39"/>
      <c r="V17" s="39"/>
      <c r="W17" s="39"/>
      <c r="X17" s="39"/>
    </row>
    <row r="18" spans="1:24" x14ac:dyDescent="0.2">
      <c r="A18" s="21"/>
      <c r="B18" s="22"/>
      <c r="C18" s="23"/>
      <c r="D18" s="22"/>
      <c r="E18" s="22"/>
      <c r="F18" s="22"/>
      <c r="G18" s="25"/>
      <c r="H18" s="1">
        <f t="shared" si="9"/>
        <v>365</v>
      </c>
      <c r="I18" s="2">
        <f t="shared" si="10"/>
        <v>0</v>
      </c>
      <c r="J18" s="11"/>
      <c r="K18" s="11"/>
      <c r="M18" s="40">
        <f t="shared" si="11"/>
        <v>45870</v>
      </c>
      <c r="N18" s="40">
        <f t="shared" si="12"/>
        <v>46234</v>
      </c>
      <c r="O18" s="40">
        <f t="shared" si="6"/>
        <v>45870</v>
      </c>
      <c r="P18" s="40">
        <f t="shared" si="7"/>
        <v>46234</v>
      </c>
      <c r="Q18" s="39">
        <f t="shared" si="13"/>
        <v>365</v>
      </c>
      <c r="R18" s="39">
        <f t="shared" si="8"/>
        <v>365</v>
      </c>
      <c r="S18" s="39"/>
      <c r="T18" s="39"/>
      <c r="U18" s="39"/>
      <c r="V18" s="39"/>
      <c r="W18" s="39"/>
      <c r="X18" s="39"/>
    </row>
    <row r="19" spans="1:24" x14ac:dyDescent="0.2">
      <c r="A19" s="21"/>
      <c r="B19" s="22"/>
      <c r="C19" s="23"/>
      <c r="D19" s="22"/>
      <c r="E19" s="22"/>
      <c r="F19" s="22"/>
      <c r="G19" s="25"/>
      <c r="H19" s="1">
        <f t="shared" si="9"/>
        <v>365</v>
      </c>
      <c r="I19" s="2">
        <f t="shared" si="10"/>
        <v>0</v>
      </c>
      <c r="J19" s="11"/>
      <c r="K19" s="11"/>
      <c r="M19" s="40">
        <f t="shared" si="11"/>
        <v>45870</v>
      </c>
      <c r="N19" s="40">
        <f t="shared" si="12"/>
        <v>46234</v>
      </c>
      <c r="O19" s="40">
        <f t="shared" si="6"/>
        <v>45870</v>
      </c>
      <c r="P19" s="40">
        <f t="shared" si="7"/>
        <v>46234</v>
      </c>
      <c r="Q19" s="39">
        <f t="shared" si="13"/>
        <v>365</v>
      </c>
      <c r="R19" s="39">
        <f t="shared" si="8"/>
        <v>365</v>
      </c>
      <c r="S19" s="39"/>
      <c r="T19" s="39"/>
      <c r="U19" s="39"/>
      <c r="V19" s="39"/>
      <c r="W19" s="39"/>
      <c r="X19" s="39"/>
    </row>
    <row r="20" spans="1:24" x14ac:dyDescent="0.2">
      <c r="A20" s="21"/>
      <c r="B20" s="22"/>
      <c r="C20" s="23"/>
      <c r="D20" s="22"/>
      <c r="E20" s="22"/>
      <c r="F20" s="22"/>
      <c r="G20" s="25"/>
      <c r="H20" s="1">
        <f t="shared" si="9"/>
        <v>365</v>
      </c>
      <c r="I20" s="2">
        <f t="shared" si="10"/>
        <v>0</v>
      </c>
      <c r="J20" s="11"/>
      <c r="K20" s="11"/>
      <c r="M20" s="40">
        <f t="shared" si="11"/>
        <v>45870</v>
      </c>
      <c r="N20" s="40">
        <f t="shared" si="12"/>
        <v>46234</v>
      </c>
      <c r="O20" s="40">
        <f t="shared" si="6"/>
        <v>45870</v>
      </c>
      <c r="P20" s="40">
        <f t="shared" si="7"/>
        <v>46234</v>
      </c>
      <c r="Q20" s="39">
        <f t="shared" si="13"/>
        <v>365</v>
      </c>
      <c r="R20" s="39">
        <f t="shared" si="8"/>
        <v>365</v>
      </c>
      <c r="S20" s="39"/>
      <c r="T20" s="39"/>
      <c r="U20" s="39"/>
      <c r="V20" s="39"/>
      <c r="W20" s="39"/>
      <c r="X20" s="39"/>
    </row>
    <row r="21" spans="1:24" x14ac:dyDescent="0.2">
      <c r="A21" s="21"/>
      <c r="B21" s="22"/>
      <c r="C21" s="23"/>
      <c r="D21" s="22"/>
      <c r="E21" s="22"/>
      <c r="F21" s="22"/>
      <c r="G21" s="25"/>
      <c r="H21" s="1">
        <f t="shared" si="9"/>
        <v>365</v>
      </c>
      <c r="I21" s="2">
        <f t="shared" si="10"/>
        <v>0</v>
      </c>
      <c r="J21" s="11"/>
      <c r="K21" s="11"/>
      <c r="M21" s="40">
        <f t="shared" si="11"/>
        <v>45870</v>
      </c>
      <c r="N21" s="40">
        <f t="shared" si="12"/>
        <v>46234</v>
      </c>
      <c r="O21" s="40">
        <f t="shared" si="6"/>
        <v>45870</v>
      </c>
      <c r="P21" s="40">
        <f t="shared" si="7"/>
        <v>46234</v>
      </c>
      <c r="Q21" s="39">
        <f t="shared" si="13"/>
        <v>365</v>
      </c>
      <c r="R21" s="39">
        <f t="shared" si="8"/>
        <v>365</v>
      </c>
      <c r="S21" s="39"/>
      <c r="T21" s="39"/>
      <c r="U21" s="39"/>
      <c r="V21" s="39"/>
      <c r="W21" s="39"/>
      <c r="X21" s="39"/>
    </row>
    <row r="22" spans="1:24" x14ac:dyDescent="0.2">
      <c r="A22" s="21"/>
      <c r="B22" s="22"/>
      <c r="C22" s="23"/>
      <c r="D22" s="22"/>
      <c r="E22" s="22"/>
      <c r="F22" s="22"/>
      <c r="G22" s="25"/>
      <c r="H22" s="1">
        <f t="shared" si="9"/>
        <v>365</v>
      </c>
      <c r="I22" s="2">
        <f t="shared" si="10"/>
        <v>0</v>
      </c>
      <c r="J22" s="11"/>
      <c r="K22" s="11"/>
      <c r="M22" s="40">
        <f t="shared" si="11"/>
        <v>45870</v>
      </c>
      <c r="N22" s="40">
        <f t="shared" si="12"/>
        <v>46234</v>
      </c>
      <c r="O22" s="40">
        <f t="shared" si="6"/>
        <v>45870</v>
      </c>
      <c r="P22" s="40">
        <f t="shared" si="7"/>
        <v>46234</v>
      </c>
      <c r="Q22" s="39">
        <f t="shared" si="13"/>
        <v>365</v>
      </c>
      <c r="R22" s="39">
        <f t="shared" si="8"/>
        <v>365</v>
      </c>
      <c r="S22" s="39"/>
      <c r="T22" s="39"/>
      <c r="U22" s="39"/>
      <c r="V22" s="39"/>
      <c r="W22" s="39"/>
      <c r="X22" s="39"/>
    </row>
    <row r="23" spans="1:24" x14ac:dyDescent="0.2">
      <c r="A23" s="21"/>
      <c r="B23" s="22"/>
      <c r="C23" s="23"/>
      <c r="D23" s="22"/>
      <c r="E23" s="22"/>
      <c r="F23" s="22"/>
      <c r="G23" s="25"/>
      <c r="H23" s="1">
        <f t="shared" si="9"/>
        <v>365</v>
      </c>
      <c r="I23" s="2">
        <f t="shared" si="10"/>
        <v>0</v>
      </c>
      <c r="J23" s="11"/>
      <c r="K23" s="11"/>
      <c r="M23" s="40">
        <f t="shared" si="11"/>
        <v>45870</v>
      </c>
      <c r="N23" s="40">
        <f t="shared" si="12"/>
        <v>46234</v>
      </c>
      <c r="O23" s="40">
        <f t="shared" si="6"/>
        <v>45870</v>
      </c>
      <c r="P23" s="40">
        <f t="shared" si="7"/>
        <v>46234</v>
      </c>
      <c r="Q23" s="39">
        <f t="shared" si="13"/>
        <v>365</v>
      </c>
      <c r="R23" s="39">
        <f t="shared" si="8"/>
        <v>365</v>
      </c>
      <c r="S23" s="39"/>
      <c r="T23" s="39"/>
      <c r="U23" s="39"/>
      <c r="V23" s="39"/>
      <c r="W23" s="39"/>
      <c r="X23" s="39"/>
    </row>
    <row r="24" spans="1:24" x14ac:dyDescent="0.2">
      <c r="A24" s="21"/>
      <c r="B24" s="22"/>
      <c r="C24" s="23"/>
      <c r="D24" s="22"/>
      <c r="E24" s="22"/>
      <c r="F24" s="22"/>
      <c r="G24" s="25"/>
      <c r="H24" s="1">
        <f t="shared" si="9"/>
        <v>365</v>
      </c>
      <c r="I24" s="2">
        <f t="shared" si="10"/>
        <v>0</v>
      </c>
      <c r="J24" s="11"/>
      <c r="K24" s="11"/>
      <c r="M24" s="40">
        <f t="shared" si="11"/>
        <v>45870</v>
      </c>
      <c r="N24" s="40">
        <f t="shared" si="12"/>
        <v>46234</v>
      </c>
      <c r="O24" s="40">
        <f t="shared" si="6"/>
        <v>45870</v>
      </c>
      <c r="P24" s="40">
        <f t="shared" si="7"/>
        <v>46234</v>
      </c>
      <c r="Q24" s="39">
        <f t="shared" si="13"/>
        <v>365</v>
      </c>
      <c r="R24" s="39">
        <f t="shared" si="8"/>
        <v>365</v>
      </c>
      <c r="S24" s="39"/>
      <c r="T24" s="39"/>
      <c r="U24" s="39"/>
      <c r="V24" s="39"/>
      <c r="W24" s="39"/>
      <c r="X24" s="39"/>
    </row>
    <row r="25" spans="1:24" x14ac:dyDescent="0.2">
      <c r="A25" s="21"/>
      <c r="B25" s="22"/>
      <c r="C25" s="23"/>
      <c r="D25" s="22"/>
      <c r="E25" s="22"/>
      <c r="F25" s="22"/>
      <c r="G25" s="25"/>
      <c r="H25" s="1">
        <f t="shared" si="9"/>
        <v>365</v>
      </c>
      <c r="I25" s="2">
        <f t="shared" si="10"/>
        <v>0</v>
      </c>
      <c r="J25" s="11"/>
      <c r="K25" s="11"/>
      <c r="M25" s="40">
        <f t="shared" si="11"/>
        <v>45870</v>
      </c>
      <c r="N25" s="40">
        <f t="shared" si="12"/>
        <v>46234</v>
      </c>
      <c r="O25" s="40">
        <f t="shared" si="6"/>
        <v>45870</v>
      </c>
      <c r="P25" s="40">
        <f t="shared" si="7"/>
        <v>46234</v>
      </c>
      <c r="Q25" s="39">
        <f t="shared" si="13"/>
        <v>365</v>
      </c>
      <c r="R25" s="39">
        <f t="shared" si="8"/>
        <v>365</v>
      </c>
      <c r="S25" s="39"/>
      <c r="T25" s="39"/>
      <c r="U25" s="39"/>
      <c r="V25" s="39"/>
      <c r="W25" s="39"/>
      <c r="X25" s="39"/>
    </row>
    <row r="26" spans="1:24" x14ac:dyDescent="0.2">
      <c r="A26" s="21"/>
      <c r="B26" s="22"/>
      <c r="C26" s="23"/>
      <c r="D26" s="22"/>
      <c r="E26" s="22"/>
      <c r="F26" s="22"/>
      <c r="G26" s="25"/>
      <c r="H26" s="1">
        <f t="shared" si="9"/>
        <v>365</v>
      </c>
      <c r="I26" s="2">
        <f t="shared" si="10"/>
        <v>0</v>
      </c>
      <c r="J26" s="11"/>
      <c r="K26" s="11"/>
      <c r="M26" s="40">
        <f t="shared" si="11"/>
        <v>45870</v>
      </c>
      <c r="N26" s="40">
        <f t="shared" si="12"/>
        <v>46234</v>
      </c>
      <c r="O26" s="40">
        <f t="shared" si="6"/>
        <v>45870</v>
      </c>
      <c r="P26" s="40">
        <f t="shared" si="7"/>
        <v>46234</v>
      </c>
      <c r="Q26" s="39">
        <f t="shared" si="13"/>
        <v>365</v>
      </c>
      <c r="R26" s="39">
        <f t="shared" si="8"/>
        <v>365</v>
      </c>
      <c r="S26" s="39"/>
      <c r="T26" s="39"/>
      <c r="U26" s="39"/>
      <c r="V26" s="39"/>
      <c r="W26" s="39"/>
      <c r="X26" s="39"/>
    </row>
    <row r="27" spans="1:24" x14ac:dyDescent="0.2">
      <c r="A27" s="21"/>
      <c r="B27" s="22"/>
      <c r="C27" s="23"/>
      <c r="D27" s="22"/>
      <c r="E27" s="22"/>
      <c r="F27" s="22"/>
      <c r="G27" s="25"/>
      <c r="H27" s="1">
        <f t="shared" si="9"/>
        <v>365</v>
      </c>
      <c r="I27" s="2">
        <f t="shared" si="10"/>
        <v>0</v>
      </c>
      <c r="J27" s="11"/>
      <c r="K27" s="11"/>
      <c r="M27" s="40">
        <f t="shared" si="11"/>
        <v>45870</v>
      </c>
      <c r="N27" s="40">
        <f t="shared" si="12"/>
        <v>46234</v>
      </c>
      <c r="O27" s="40">
        <f t="shared" si="6"/>
        <v>45870</v>
      </c>
      <c r="P27" s="40">
        <f t="shared" si="7"/>
        <v>46234</v>
      </c>
      <c r="Q27" s="39">
        <f t="shared" si="13"/>
        <v>365</v>
      </c>
      <c r="R27" s="39">
        <f t="shared" si="8"/>
        <v>365</v>
      </c>
      <c r="S27" s="39"/>
      <c r="T27" s="39"/>
      <c r="U27" s="39"/>
      <c r="V27" s="39"/>
      <c r="W27" s="39"/>
      <c r="X27" s="39"/>
    </row>
    <row r="28" spans="1:24" x14ac:dyDescent="0.2">
      <c r="A28" s="21"/>
      <c r="B28" s="22"/>
      <c r="C28" s="23"/>
      <c r="D28" s="22"/>
      <c r="E28" s="22"/>
      <c r="F28" s="22"/>
      <c r="G28" s="25"/>
      <c r="H28" s="1">
        <f t="shared" si="9"/>
        <v>365</v>
      </c>
      <c r="I28" s="2">
        <f t="shared" si="10"/>
        <v>0</v>
      </c>
      <c r="J28" s="11"/>
      <c r="K28" s="11"/>
      <c r="M28" s="40">
        <f t="shared" si="11"/>
        <v>45870</v>
      </c>
      <c r="N28" s="40">
        <f t="shared" si="12"/>
        <v>46234</v>
      </c>
      <c r="O28" s="40">
        <f t="shared" si="6"/>
        <v>45870</v>
      </c>
      <c r="P28" s="40">
        <f t="shared" si="7"/>
        <v>46234</v>
      </c>
      <c r="Q28" s="39">
        <f t="shared" si="13"/>
        <v>365</v>
      </c>
      <c r="R28" s="39">
        <f t="shared" si="8"/>
        <v>365</v>
      </c>
      <c r="S28" s="39"/>
      <c r="T28" s="39"/>
      <c r="U28" s="39"/>
      <c r="V28" s="39"/>
      <c r="W28" s="39"/>
      <c r="X28" s="39"/>
    </row>
    <row r="29" spans="1:24" x14ac:dyDescent="0.2">
      <c r="A29" s="21"/>
      <c r="B29" s="22"/>
      <c r="C29" s="23"/>
      <c r="D29" s="22"/>
      <c r="E29" s="22"/>
      <c r="F29" s="22"/>
      <c r="G29" s="25"/>
      <c r="H29" s="1">
        <f t="shared" si="9"/>
        <v>365</v>
      </c>
      <c r="I29" s="2">
        <f t="shared" si="10"/>
        <v>0</v>
      </c>
      <c r="J29" s="11"/>
      <c r="K29" s="11"/>
      <c r="M29" s="40">
        <f t="shared" si="11"/>
        <v>45870</v>
      </c>
      <c r="N29" s="40">
        <f t="shared" si="12"/>
        <v>46234</v>
      </c>
      <c r="O29" s="40">
        <f t="shared" si="6"/>
        <v>45870</v>
      </c>
      <c r="P29" s="40">
        <f t="shared" si="7"/>
        <v>46234</v>
      </c>
      <c r="Q29" s="39">
        <f t="shared" si="13"/>
        <v>365</v>
      </c>
      <c r="R29" s="39">
        <f t="shared" si="8"/>
        <v>365</v>
      </c>
      <c r="S29" s="39"/>
      <c r="T29" s="39"/>
      <c r="U29" s="39"/>
      <c r="V29" s="39"/>
      <c r="W29" s="39"/>
      <c r="X29" s="39"/>
    </row>
    <row r="30" spans="1:24" x14ac:dyDescent="0.2">
      <c r="A30" s="21"/>
      <c r="B30" s="22"/>
      <c r="C30" s="23"/>
      <c r="D30" s="22"/>
      <c r="E30" s="22"/>
      <c r="F30" s="22"/>
      <c r="G30" s="25"/>
      <c r="H30" s="1">
        <f t="shared" si="9"/>
        <v>365</v>
      </c>
      <c r="I30" s="2">
        <f t="shared" si="10"/>
        <v>0</v>
      </c>
      <c r="J30" s="11"/>
      <c r="K30" s="11"/>
      <c r="M30" s="40">
        <f t="shared" si="11"/>
        <v>45870</v>
      </c>
      <c r="N30" s="40">
        <f t="shared" si="12"/>
        <v>46234</v>
      </c>
      <c r="O30" s="40">
        <f t="shared" si="6"/>
        <v>45870</v>
      </c>
      <c r="P30" s="40">
        <f t="shared" si="7"/>
        <v>46234</v>
      </c>
      <c r="Q30" s="39">
        <f t="shared" si="13"/>
        <v>365</v>
      </c>
      <c r="R30" s="39">
        <f t="shared" si="8"/>
        <v>365</v>
      </c>
      <c r="S30" s="39"/>
      <c r="T30" s="39"/>
      <c r="U30" s="39"/>
      <c r="V30" s="39"/>
      <c r="W30" s="39"/>
      <c r="X30" s="39"/>
    </row>
    <row r="31" spans="1:24" x14ac:dyDescent="0.2">
      <c r="A31" s="21"/>
      <c r="B31" s="22"/>
      <c r="C31" s="23"/>
      <c r="D31" s="22"/>
      <c r="E31" s="22"/>
      <c r="F31" s="22"/>
      <c r="G31" s="25"/>
      <c r="H31" s="1">
        <f t="shared" si="9"/>
        <v>365</v>
      </c>
      <c r="I31" s="2">
        <f t="shared" si="10"/>
        <v>0</v>
      </c>
      <c r="J31" s="11"/>
      <c r="K31" s="11"/>
      <c r="M31" s="40">
        <f t="shared" si="11"/>
        <v>45870</v>
      </c>
      <c r="N31" s="40">
        <f t="shared" si="12"/>
        <v>46234</v>
      </c>
      <c r="O31" s="40">
        <f t="shared" si="6"/>
        <v>45870</v>
      </c>
      <c r="P31" s="40">
        <f t="shared" si="7"/>
        <v>46234</v>
      </c>
      <c r="Q31" s="39">
        <f t="shared" si="13"/>
        <v>365</v>
      </c>
      <c r="R31" s="39">
        <f t="shared" si="8"/>
        <v>365</v>
      </c>
      <c r="S31" s="39"/>
      <c r="T31" s="39"/>
      <c r="U31" s="39"/>
      <c r="V31" s="39"/>
      <c r="W31" s="39"/>
      <c r="X31" s="39"/>
    </row>
    <row r="32" spans="1:24" x14ac:dyDescent="0.2">
      <c r="A32" s="21"/>
      <c r="B32" s="22"/>
      <c r="C32" s="23"/>
      <c r="D32" s="22"/>
      <c r="E32" s="22"/>
      <c r="F32" s="22"/>
      <c r="G32" s="25"/>
      <c r="H32" s="1">
        <f t="shared" si="9"/>
        <v>365</v>
      </c>
      <c r="I32" s="2">
        <f t="shared" si="10"/>
        <v>0</v>
      </c>
      <c r="J32" s="11"/>
      <c r="K32" s="11"/>
      <c r="M32" s="40">
        <f t="shared" si="11"/>
        <v>45870</v>
      </c>
      <c r="N32" s="40">
        <f t="shared" si="12"/>
        <v>46234</v>
      </c>
      <c r="O32" s="40">
        <f t="shared" si="6"/>
        <v>45870</v>
      </c>
      <c r="P32" s="40">
        <f t="shared" si="7"/>
        <v>46234</v>
      </c>
      <c r="Q32" s="39">
        <f t="shared" si="13"/>
        <v>365</v>
      </c>
      <c r="R32" s="39">
        <f t="shared" si="8"/>
        <v>365</v>
      </c>
      <c r="S32" s="39"/>
      <c r="T32" s="39"/>
      <c r="U32" s="39"/>
      <c r="V32" s="39"/>
      <c r="W32" s="39"/>
      <c r="X32" s="39"/>
    </row>
    <row r="33" spans="1:24" x14ac:dyDescent="0.2">
      <c r="A33" s="21"/>
      <c r="B33" s="22"/>
      <c r="C33" s="23"/>
      <c r="D33" s="22"/>
      <c r="E33" s="22"/>
      <c r="F33" s="22"/>
      <c r="G33" s="25"/>
      <c r="H33" s="1">
        <f t="shared" si="9"/>
        <v>365</v>
      </c>
      <c r="I33" s="2">
        <f t="shared" si="10"/>
        <v>0</v>
      </c>
      <c r="J33" s="11"/>
      <c r="K33" s="11"/>
      <c r="M33" s="40">
        <f t="shared" si="11"/>
        <v>45870</v>
      </c>
      <c r="N33" s="40">
        <f t="shared" si="12"/>
        <v>46234</v>
      </c>
      <c r="O33" s="40">
        <f t="shared" si="6"/>
        <v>45870</v>
      </c>
      <c r="P33" s="40">
        <f t="shared" si="7"/>
        <v>46234</v>
      </c>
      <c r="Q33" s="39">
        <f t="shared" si="13"/>
        <v>365</v>
      </c>
      <c r="R33" s="39">
        <f t="shared" si="8"/>
        <v>365</v>
      </c>
      <c r="S33" s="39"/>
      <c r="T33" s="39"/>
      <c r="U33" s="39"/>
      <c r="V33" s="39"/>
      <c r="W33" s="39"/>
      <c r="X33" s="39"/>
    </row>
    <row r="34" spans="1:24" x14ac:dyDescent="0.2">
      <c r="A34" s="21"/>
      <c r="B34" s="22"/>
      <c r="C34" s="23"/>
      <c r="D34" s="22"/>
      <c r="E34" s="22"/>
      <c r="F34" s="22"/>
      <c r="G34" s="25"/>
      <c r="H34" s="1">
        <f t="shared" si="9"/>
        <v>365</v>
      </c>
      <c r="I34" s="2">
        <f t="shared" si="10"/>
        <v>0</v>
      </c>
      <c r="J34" s="11"/>
      <c r="K34" s="11"/>
      <c r="M34" s="40">
        <f t="shared" si="11"/>
        <v>45870</v>
      </c>
      <c r="N34" s="40">
        <f t="shared" si="12"/>
        <v>46234</v>
      </c>
      <c r="O34" s="40">
        <f t="shared" si="6"/>
        <v>45870</v>
      </c>
      <c r="P34" s="40">
        <f t="shared" si="7"/>
        <v>46234</v>
      </c>
      <c r="Q34" s="39">
        <f t="shared" si="13"/>
        <v>365</v>
      </c>
      <c r="R34" s="39">
        <f t="shared" si="8"/>
        <v>365</v>
      </c>
      <c r="S34" s="39"/>
      <c r="T34" s="39"/>
      <c r="U34" s="39"/>
      <c r="V34" s="39"/>
      <c r="W34" s="39"/>
      <c r="X34" s="39"/>
    </row>
    <row r="35" spans="1:24" x14ac:dyDescent="0.2">
      <c r="A35" s="21"/>
      <c r="B35" s="22"/>
      <c r="C35" s="23"/>
      <c r="D35" s="22"/>
      <c r="E35" s="22"/>
      <c r="F35" s="22"/>
      <c r="G35" s="25"/>
      <c r="H35" s="1">
        <f t="shared" si="9"/>
        <v>365</v>
      </c>
      <c r="I35" s="2">
        <f t="shared" si="10"/>
        <v>0</v>
      </c>
      <c r="J35" s="11"/>
      <c r="K35" s="11"/>
      <c r="M35" s="40">
        <f t="shared" si="11"/>
        <v>45870</v>
      </c>
      <c r="N35" s="40">
        <f t="shared" si="12"/>
        <v>46234</v>
      </c>
      <c r="O35" s="40">
        <f t="shared" si="6"/>
        <v>45870</v>
      </c>
      <c r="P35" s="40">
        <f t="shared" si="7"/>
        <v>46234</v>
      </c>
      <c r="Q35" s="39">
        <f t="shared" si="13"/>
        <v>365</v>
      </c>
      <c r="R35" s="39">
        <f t="shared" si="8"/>
        <v>365</v>
      </c>
      <c r="S35" s="39"/>
      <c r="T35" s="39"/>
      <c r="U35" s="39"/>
      <c r="V35" s="39"/>
      <c r="W35" s="39"/>
      <c r="X35" s="39"/>
    </row>
    <row r="36" spans="1:24" x14ac:dyDescent="0.2">
      <c r="A36" s="21"/>
      <c r="B36" s="22"/>
      <c r="C36" s="23"/>
      <c r="D36" s="22"/>
      <c r="E36" s="22"/>
      <c r="F36" s="22"/>
      <c r="G36" s="25"/>
      <c r="H36" s="1">
        <f t="shared" si="9"/>
        <v>365</v>
      </c>
      <c r="I36" s="2">
        <f t="shared" si="10"/>
        <v>0</v>
      </c>
      <c r="J36" s="11"/>
      <c r="K36" s="11"/>
      <c r="M36" s="40">
        <f t="shared" si="11"/>
        <v>45870</v>
      </c>
      <c r="N36" s="40">
        <f t="shared" si="12"/>
        <v>46234</v>
      </c>
      <c r="O36" s="40">
        <f t="shared" si="6"/>
        <v>45870</v>
      </c>
      <c r="P36" s="40">
        <f t="shared" si="7"/>
        <v>46234</v>
      </c>
      <c r="Q36" s="39">
        <f t="shared" si="13"/>
        <v>365</v>
      </c>
      <c r="R36" s="39">
        <f t="shared" si="8"/>
        <v>365</v>
      </c>
      <c r="S36" s="39"/>
      <c r="T36" s="39"/>
      <c r="U36" s="39"/>
      <c r="V36" s="39"/>
      <c r="W36" s="39"/>
      <c r="X36" s="39"/>
    </row>
    <row r="37" spans="1:24" x14ac:dyDescent="0.2">
      <c r="A37" s="21"/>
      <c r="B37" s="22"/>
      <c r="C37" s="23"/>
      <c r="D37" s="22"/>
      <c r="E37" s="22"/>
      <c r="F37" s="22"/>
      <c r="G37" s="25"/>
      <c r="H37" s="1">
        <f t="shared" si="9"/>
        <v>365</v>
      </c>
      <c r="I37" s="2">
        <f t="shared" si="10"/>
        <v>0</v>
      </c>
      <c r="J37" s="11"/>
      <c r="K37" s="11"/>
      <c r="M37" s="40">
        <f t="shared" si="11"/>
        <v>45870</v>
      </c>
      <c r="N37" s="40">
        <f t="shared" si="12"/>
        <v>46234</v>
      </c>
      <c r="O37" s="40">
        <f t="shared" si="6"/>
        <v>45870</v>
      </c>
      <c r="P37" s="40">
        <f t="shared" si="7"/>
        <v>46234</v>
      </c>
      <c r="Q37" s="39">
        <f t="shared" si="13"/>
        <v>365</v>
      </c>
      <c r="R37" s="39">
        <f t="shared" si="8"/>
        <v>365</v>
      </c>
      <c r="S37" s="39"/>
      <c r="T37" s="39"/>
      <c r="U37" s="39"/>
      <c r="V37" s="39"/>
      <c r="W37" s="39"/>
      <c r="X37" s="39"/>
    </row>
    <row r="38" spans="1:24" x14ac:dyDescent="0.2">
      <c r="A38" s="21"/>
      <c r="B38" s="22"/>
      <c r="C38" s="23"/>
      <c r="D38" s="22"/>
      <c r="E38" s="22"/>
      <c r="F38" s="22"/>
      <c r="G38" s="25"/>
      <c r="H38" s="1">
        <f t="shared" si="9"/>
        <v>365</v>
      </c>
      <c r="I38" s="2">
        <f t="shared" si="10"/>
        <v>0</v>
      </c>
      <c r="J38" s="11"/>
      <c r="K38" s="11"/>
      <c r="M38" s="40">
        <f t="shared" si="11"/>
        <v>45870</v>
      </c>
      <c r="N38" s="40">
        <f t="shared" si="12"/>
        <v>46234</v>
      </c>
      <c r="O38" s="40">
        <f t="shared" si="6"/>
        <v>45870</v>
      </c>
      <c r="P38" s="40">
        <f t="shared" si="7"/>
        <v>46234</v>
      </c>
      <c r="Q38" s="39">
        <f t="shared" si="13"/>
        <v>365</v>
      </c>
      <c r="R38" s="39">
        <f t="shared" si="8"/>
        <v>365</v>
      </c>
      <c r="S38" s="39"/>
      <c r="T38" s="39"/>
      <c r="U38" s="39"/>
      <c r="V38" s="39"/>
      <c r="W38" s="39"/>
      <c r="X38" s="39"/>
    </row>
    <row r="39" spans="1:24" x14ac:dyDescent="0.2">
      <c r="A39" s="21"/>
      <c r="B39" s="22"/>
      <c r="C39" s="23"/>
      <c r="D39" s="22"/>
      <c r="E39" s="22"/>
      <c r="F39" s="22"/>
      <c r="G39" s="25"/>
      <c r="H39" s="1">
        <f t="shared" si="9"/>
        <v>365</v>
      </c>
      <c r="I39" s="2">
        <f t="shared" si="10"/>
        <v>0</v>
      </c>
      <c r="J39" s="11"/>
      <c r="K39" s="11"/>
      <c r="M39" s="40">
        <f t="shared" si="11"/>
        <v>45870</v>
      </c>
      <c r="N39" s="40">
        <f t="shared" si="12"/>
        <v>46234</v>
      </c>
      <c r="O39" s="40">
        <f t="shared" si="6"/>
        <v>45870</v>
      </c>
      <c r="P39" s="40">
        <f t="shared" si="7"/>
        <v>46234</v>
      </c>
      <c r="Q39" s="39">
        <f t="shared" si="13"/>
        <v>365</v>
      </c>
      <c r="R39" s="39">
        <f t="shared" si="8"/>
        <v>365</v>
      </c>
      <c r="S39" s="39"/>
      <c r="T39" s="39"/>
      <c r="U39" s="39"/>
      <c r="V39" s="39"/>
      <c r="W39" s="39"/>
      <c r="X39" s="39"/>
    </row>
    <row r="40" spans="1:24" x14ac:dyDescent="0.2">
      <c r="A40" s="21"/>
      <c r="B40" s="22"/>
      <c r="C40" s="23"/>
      <c r="D40" s="22"/>
      <c r="E40" s="22"/>
      <c r="F40" s="22"/>
      <c r="G40" s="25"/>
      <c r="H40" s="1">
        <f t="shared" si="9"/>
        <v>365</v>
      </c>
      <c r="I40" s="2">
        <f t="shared" si="10"/>
        <v>0</v>
      </c>
      <c r="J40" s="11"/>
      <c r="K40" s="11"/>
      <c r="M40" s="40">
        <f t="shared" si="11"/>
        <v>45870</v>
      </c>
      <c r="N40" s="40">
        <f t="shared" si="12"/>
        <v>46234</v>
      </c>
      <c r="O40" s="40">
        <f t="shared" si="6"/>
        <v>45870</v>
      </c>
      <c r="P40" s="40">
        <f t="shared" si="7"/>
        <v>46234</v>
      </c>
      <c r="Q40" s="39">
        <f t="shared" si="13"/>
        <v>365</v>
      </c>
      <c r="R40" s="39">
        <f t="shared" si="8"/>
        <v>365</v>
      </c>
      <c r="S40" s="39"/>
      <c r="T40" s="39"/>
      <c r="U40" s="39"/>
      <c r="V40" s="39"/>
      <c r="W40" s="39"/>
      <c r="X40" s="39"/>
    </row>
    <row r="41" spans="1:24" ht="13.5" thickBot="1" x14ac:dyDescent="0.25">
      <c r="A41" s="26"/>
      <c r="B41" s="27"/>
      <c r="C41" s="28"/>
      <c r="D41" s="27"/>
      <c r="E41" s="27"/>
      <c r="F41" s="27"/>
      <c r="G41" s="29"/>
      <c r="H41" s="1">
        <f t="shared" si="9"/>
        <v>365</v>
      </c>
      <c r="I41" s="4">
        <f t="shared" si="10"/>
        <v>0</v>
      </c>
      <c r="J41" s="11"/>
      <c r="K41" s="11"/>
      <c r="M41" s="40">
        <f t="shared" si="11"/>
        <v>45870</v>
      </c>
      <c r="N41" s="40">
        <f t="shared" si="12"/>
        <v>46234</v>
      </c>
      <c r="O41" s="40">
        <f t="shared" si="6"/>
        <v>45870</v>
      </c>
      <c r="P41" s="40">
        <f t="shared" si="7"/>
        <v>46234</v>
      </c>
      <c r="Q41" s="39">
        <f t="shared" si="13"/>
        <v>365</v>
      </c>
      <c r="R41" s="39">
        <f t="shared" si="8"/>
        <v>365</v>
      </c>
      <c r="S41" s="39"/>
      <c r="T41" s="39"/>
      <c r="U41" s="39"/>
      <c r="V41" s="39"/>
      <c r="W41" s="39"/>
      <c r="X41" s="39"/>
    </row>
    <row r="42" spans="1:24" x14ac:dyDescent="0.2">
      <c r="E42" s="54" t="s">
        <v>17</v>
      </c>
      <c r="F42" s="54"/>
      <c r="G42" s="54"/>
      <c r="H42" s="54"/>
      <c r="I42" s="55">
        <f>SUMIF(I15:I41,"&gt;0")</f>
        <v>0</v>
      </c>
      <c r="J42" s="11"/>
      <c r="K42" s="11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4" ht="13.5" thickBot="1" x14ac:dyDescent="0.25">
      <c r="E43" s="54"/>
      <c r="F43" s="54"/>
      <c r="G43" s="54"/>
      <c r="H43" s="54"/>
      <c r="I43" s="56"/>
      <c r="J43" s="11"/>
      <c r="K43" s="11"/>
    </row>
  </sheetData>
  <sheetProtection selectLockedCells="1"/>
  <mergeCells count="14">
    <mergeCell ref="L3:L4"/>
    <mergeCell ref="E42:H43"/>
    <mergeCell ref="I42:I43"/>
    <mergeCell ref="E12:E13"/>
    <mergeCell ref="F12:F13"/>
    <mergeCell ref="I12:I13"/>
    <mergeCell ref="H12:H13"/>
    <mergeCell ref="G12:G13"/>
    <mergeCell ref="E3:I10"/>
    <mergeCell ref="A12:A13"/>
    <mergeCell ref="B12:B13"/>
    <mergeCell ref="C12:C13"/>
    <mergeCell ref="D12:D13"/>
    <mergeCell ref="E11:I11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Mallen</vt:lpstr>
    </vt:vector>
  </TitlesOfParts>
  <Company>Statens Jordbruksverk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SJV</dc:creator>
  <cp:lastModifiedBy>Bengt Olsson</cp:lastModifiedBy>
  <dcterms:created xsi:type="dcterms:W3CDTF">2007-05-28T13:29:24Z</dcterms:created>
  <dcterms:modified xsi:type="dcterms:W3CDTF">2025-11-21T15:48:37Z</dcterms:modified>
</cp:coreProperties>
</file>