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Enhet\Livsmedelskedjan och exportenheten\Verksamhetsområden\Animalier\Marknadsbalanser animalier\Balans GRISKÖTT\"/>
    </mc:Choice>
  </mc:AlternateContent>
  <xr:revisionPtr revIDLastSave="0" documentId="13_ncr:1_{BDC55D4D-E96D-479E-9D5E-DE2982AB7B7F}" xr6:coauthVersionLast="47" xr6:coauthVersionMax="47" xr10:uidLastSave="{00000000-0000-0000-0000-000000000000}"/>
  <bookViews>
    <workbookView xWindow="28680" yWindow="-120" windowWidth="29040" windowHeight="15720" activeTab="1" xr2:uid="{00000000-000D-0000-FFFF-FFFF00000000}"/>
  </bookViews>
  <sheets>
    <sheet name="Helårsbalans" sheetId="1" r:id="rId1"/>
    <sheet name="2023_2024_kvartal" sheetId="13" r:id="rId2"/>
    <sheet name="2024_2025_kvartal" sheetId="14" r:id="rId3"/>
    <sheet name="Handel per land 2023-2024" sheetId="9" r:id="rId4"/>
    <sheet name="Handel per kategori 2020-2024" sheetId="10" r:id="rId5"/>
    <sheet name="Detaljerad handel 2024"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4" l="1"/>
  <c r="H20" i="14"/>
  <c r="G20" i="14"/>
  <c r="F20" i="14"/>
  <c r="E20" i="14"/>
  <c r="D20" i="14"/>
  <c r="C20" i="14"/>
  <c r="B20" i="14"/>
  <c r="E19" i="14"/>
  <c r="G19" i="14" s="1"/>
  <c r="E18" i="14"/>
  <c r="G18" i="14" s="1"/>
  <c r="H19" i="14"/>
  <c r="H18" i="14"/>
  <c r="F18" i="14" l="1"/>
  <c r="F19" i="14"/>
  <c r="I17" i="14"/>
  <c r="D17" i="14"/>
  <c r="C17" i="14"/>
  <c r="B17" i="14"/>
  <c r="H15" i="14"/>
  <c r="E15" i="14" s="1"/>
  <c r="G15" i="14" s="1"/>
  <c r="H12" i="14"/>
  <c r="H13" i="14" s="1"/>
  <c r="H16" i="14" l="1"/>
  <c r="F15" i="14"/>
  <c r="H17" i="14" l="1"/>
  <c r="E16" i="14"/>
  <c r="C11" i="14"/>
  <c r="D11" i="14"/>
  <c r="H11" i="14"/>
  <c r="I11" i="14"/>
  <c r="B11" i="14"/>
  <c r="E10" i="14"/>
  <c r="F10" i="14" s="1"/>
  <c r="I14" i="14"/>
  <c r="D14" i="14"/>
  <c r="C14" i="14"/>
  <c r="B14" i="14"/>
  <c r="E12" i="14"/>
  <c r="G12" i="14" s="1"/>
  <c r="E9" i="14"/>
  <c r="G9" i="14" s="1"/>
  <c r="E8" i="14"/>
  <c r="G8" i="14" s="1"/>
  <c r="E7" i="14"/>
  <c r="F7" i="14" s="1"/>
  <c r="E6" i="14"/>
  <c r="G6" i="14" s="1"/>
  <c r="G16" i="14" l="1"/>
  <c r="G17" i="14" s="1"/>
  <c r="E17" i="14"/>
  <c r="F16" i="14"/>
  <c r="F17" i="14" s="1"/>
  <c r="E11" i="14"/>
  <c r="G10" i="14"/>
  <c r="G11" i="14" s="1"/>
  <c r="H14" i="14"/>
  <c r="F6" i="14"/>
  <c r="G7" i="14"/>
  <c r="F8" i="14"/>
  <c r="F12" i="14"/>
  <c r="F9" i="14"/>
  <c r="F11" i="14" s="1"/>
  <c r="E13" i="14"/>
  <c r="H16" i="13"/>
  <c r="H19" i="13"/>
  <c r="H58" i="1"/>
  <c r="E58" i="1" s="1"/>
  <c r="H57" i="1"/>
  <c r="E57" i="1" s="1"/>
  <c r="F13" i="14" l="1"/>
  <c r="F14" i="14" s="1"/>
  <c r="E14" i="14"/>
  <c r="G13" i="14"/>
  <c r="G14" i="14" s="1"/>
  <c r="H13" i="13"/>
  <c r="F57" i="1"/>
  <c r="G57" i="1"/>
  <c r="I23" i="13" l="1"/>
  <c r="H23" i="13"/>
  <c r="D23" i="13"/>
  <c r="C23" i="13"/>
  <c r="B23" i="13"/>
  <c r="E22" i="13"/>
  <c r="G22" i="13" s="1"/>
  <c r="E21" i="13"/>
  <c r="G21" i="13" s="1"/>
  <c r="AO39" i="12"/>
  <c r="AO40" i="12"/>
  <c r="AO41" i="12"/>
  <c r="AO42" i="12"/>
  <c r="AO43" i="12"/>
  <c r="AO44" i="12"/>
  <c r="AO45" i="12"/>
  <c r="AO46" i="12"/>
  <c r="AO47" i="12"/>
  <c r="AO48" i="12"/>
  <c r="AO49" i="12"/>
  <c r="AO50" i="12"/>
  <c r="AO51" i="12"/>
  <c r="AO52" i="12"/>
  <c r="AO53" i="12"/>
  <c r="AO54" i="12"/>
  <c r="AO55" i="12"/>
  <c r="AO56" i="12"/>
  <c r="AO57" i="12"/>
  <c r="AO58" i="12"/>
  <c r="AO59" i="12"/>
  <c r="AO60" i="12"/>
  <c r="AO61" i="12"/>
  <c r="AO62" i="12"/>
  <c r="AO63" i="12"/>
  <c r="AO64" i="12"/>
  <c r="AO65" i="12"/>
  <c r="AO66" i="12"/>
  <c r="AO67" i="12"/>
  <c r="AO68" i="12"/>
  <c r="AO69" i="12"/>
  <c r="AO70" i="12"/>
  <c r="AO71" i="12"/>
  <c r="AO72" i="12"/>
  <c r="AO73" i="12"/>
  <c r="AO74" i="12"/>
  <c r="AO75" i="12"/>
  <c r="AO76" i="12"/>
  <c r="AO77" i="12"/>
  <c r="AO78" i="12"/>
  <c r="AO38" i="12"/>
  <c r="AU6" i="12"/>
  <c r="AU7" i="12"/>
  <c r="AU8" i="12"/>
  <c r="AU9" i="12"/>
  <c r="AU10" i="12"/>
  <c r="AU11" i="12"/>
  <c r="AU12" i="12"/>
  <c r="AU13" i="12"/>
  <c r="AU14" i="12"/>
  <c r="AU15" i="12"/>
  <c r="AU16" i="12"/>
  <c r="AU17" i="12"/>
  <c r="AU18" i="12"/>
  <c r="AU19" i="12"/>
  <c r="AU20" i="12"/>
  <c r="AU21" i="12"/>
  <c r="AU22" i="12"/>
  <c r="AU23" i="12"/>
  <c r="AU24" i="12"/>
  <c r="AU25" i="12"/>
  <c r="AU26" i="12"/>
  <c r="AU27" i="12"/>
  <c r="AU28" i="12"/>
  <c r="AU29" i="12"/>
  <c r="AU30" i="12"/>
  <c r="AU31" i="12"/>
  <c r="AU32" i="12"/>
  <c r="AU5" i="12"/>
  <c r="G23" i="13" l="1"/>
  <c r="E23" i="13"/>
  <c r="F21" i="13"/>
  <c r="F22" i="13"/>
  <c r="E19" i="13"/>
  <c r="G19" i="13" s="1"/>
  <c r="H18" i="13"/>
  <c r="E18" i="13" s="1"/>
  <c r="G18" i="13" s="1"/>
  <c r="I20" i="13"/>
  <c r="D20" i="13"/>
  <c r="C20" i="13"/>
  <c r="B20" i="13"/>
  <c r="H20" i="13" l="1"/>
  <c r="F23" i="13"/>
  <c r="E20" i="13"/>
  <c r="G20" i="13"/>
  <c r="F18" i="13"/>
  <c r="F19" i="13"/>
  <c r="H15" i="13"/>
  <c r="F20" i="13" l="1"/>
  <c r="E16" i="13"/>
  <c r="G16" i="13" s="1"/>
  <c r="E15" i="13"/>
  <c r="F15" i="13" s="1"/>
  <c r="I17" i="13"/>
  <c r="H17" i="13"/>
  <c r="D17" i="13"/>
  <c r="C17" i="13"/>
  <c r="B17" i="13"/>
  <c r="G15" i="13" l="1"/>
  <c r="G17" i="13" s="1"/>
  <c r="E17" i="13"/>
  <c r="F16" i="13"/>
  <c r="F17" i="13" s="1"/>
  <c r="B11" i="13" l="1"/>
  <c r="C11" i="13"/>
  <c r="D11" i="13"/>
  <c r="H11" i="13"/>
  <c r="I11" i="13"/>
  <c r="H12" i="13" l="1"/>
  <c r="E12" i="13" s="1"/>
  <c r="G12" i="13" s="1"/>
  <c r="E10" i="13"/>
  <c r="I14" i="13"/>
  <c r="D14" i="13"/>
  <c r="C14" i="13"/>
  <c r="B14" i="13"/>
  <c r="E9" i="13"/>
  <c r="F9" i="13" s="1"/>
  <c r="E8" i="13"/>
  <c r="F8" i="13" s="1"/>
  <c r="E7" i="13"/>
  <c r="F7" i="13" s="1"/>
  <c r="E6" i="13"/>
  <c r="F6" i="13" s="1"/>
  <c r="G10" i="13" l="1"/>
  <c r="E11" i="13"/>
  <c r="E13" i="13"/>
  <c r="F13" i="13" s="1"/>
  <c r="F10" i="13"/>
  <c r="F11" i="13" s="1"/>
  <c r="G8" i="13"/>
  <c r="G9" i="13"/>
  <c r="G6" i="13"/>
  <c r="G7" i="13"/>
  <c r="F12" i="13"/>
  <c r="G11" i="13" l="1"/>
  <c r="G13" i="13"/>
  <c r="G14" i="13" s="1"/>
  <c r="E14" i="13"/>
  <c r="H14" i="13"/>
  <c r="F14" i="13"/>
  <c r="H56" i="1" l="1"/>
  <c r="E56" i="1" s="1"/>
  <c r="F56" i="1" l="1"/>
  <c r="G56" i="1"/>
  <c r="H55" i="1" l="1"/>
  <c r="E55" i="1" s="1"/>
  <c r="F55" i="1" l="1"/>
  <c r="G55" i="1"/>
  <c r="H14" i="1" l="1"/>
  <c r="E14" i="1" s="1"/>
  <c r="H15" i="1"/>
  <c r="E15" i="1" s="1"/>
  <c r="H16" i="1"/>
  <c r="E16" i="1" s="1"/>
  <c r="H17" i="1"/>
  <c r="E17" i="1" s="1"/>
  <c r="H18" i="1"/>
  <c r="E18" i="1" s="1"/>
  <c r="H19" i="1"/>
  <c r="E19" i="1" s="1"/>
  <c r="H20" i="1"/>
  <c r="E20" i="1" s="1"/>
  <c r="H21" i="1"/>
  <c r="E21" i="1" s="1"/>
  <c r="H22" i="1"/>
  <c r="E22" i="1" s="1"/>
  <c r="H23" i="1"/>
  <c r="E23" i="1" s="1"/>
  <c r="H24" i="1"/>
  <c r="E24" i="1" s="1"/>
  <c r="H25" i="1"/>
  <c r="E25" i="1" s="1"/>
  <c r="H26" i="1"/>
  <c r="E26" i="1" s="1"/>
  <c r="H27" i="1"/>
  <c r="E27" i="1" s="1"/>
  <c r="H28" i="1"/>
  <c r="E28" i="1" s="1"/>
  <c r="H29" i="1"/>
  <c r="E29" i="1" s="1"/>
  <c r="H30" i="1"/>
  <c r="E30" i="1" s="1"/>
  <c r="H31" i="1"/>
  <c r="E31" i="1" s="1"/>
  <c r="H32" i="1"/>
  <c r="E32" i="1" s="1"/>
  <c r="H33" i="1"/>
  <c r="E33" i="1" s="1"/>
  <c r="H34" i="1"/>
  <c r="E34" i="1" s="1"/>
  <c r="H35" i="1"/>
  <c r="E35" i="1" s="1"/>
  <c r="H36" i="1"/>
  <c r="E36" i="1" s="1"/>
  <c r="H37" i="1"/>
  <c r="E37" i="1" s="1"/>
  <c r="H38" i="1"/>
  <c r="E38" i="1" s="1"/>
  <c r="H39" i="1"/>
  <c r="E39" i="1" s="1"/>
  <c r="H40" i="1"/>
  <c r="E40" i="1" s="1"/>
  <c r="H41" i="1"/>
  <c r="E41" i="1" s="1"/>
  <c r="H42" i="1"/>
  <c r="E42" i="1" s="1"/>
  <c r="H43" i="1"/>
  <c r="E43" i="1" s="1"/>
  <c r="H44" i="1"/>
  <c r="E44" i="1" s="1"/>
  <c r="H45" i="1"/>
  <c r="E45" i="1" s="1"/>
  <c r="H46" i="1"/>
  <c r="E46" i="1" s="1"/>
  <c r="H47" i="1"/>
  <c r="E47" i="1" s="1"/>
  <c r="H48" i="1"/>
  <c r="E48" i="1" s="1"/>
  <c r="H49" i="1"/>
  <c r="E49" i="1" s="1"/>
  <c r="H50" i="1"/>
  <c r="E50" i="1" s="1"/>
  <c r="H51" i="1"/>
  <c r="E51" i="1" s="1"/>
  <c r="H52" i="1"/>
  <c r="E52" i="1" s="1"/>
  <c r="H53" i="1"/>
  <c r="E53" i="1" s="1"/>
  <c r="H54" i="1"/>
  <c r="E54" i="1" s="1"/>
  <c r="F28" i="10" l="1"/>
  <c r="E28" i="10"/>
  <c r="D28" i="10"/>
  <c r="C28" i="10"/>
  <c r="B28" i="10"/>
  <c r="F16" i="10"/>
  <c r="E16" i="10"/>
  <c r="D16" i="10"/>
  <c r="C16" i="10"/>
  <c r="B16" i="10"/>
  <c r="F37" i="9"/>
  <c r="E37" i="9"/>
  <c r="D37" i="9"/>
  <c r="C37" i="9"/>
  <c r="B37" i="9"/>
  <c r="F36" i="9"/>
  <c r="E36" i="9"/>
  <c r="D36" i="9"/>
  <c r="C36" i="9"/>
  <c r="B36" i="9"/>
  <c r="C16" i="9"/>
  <c r="D16" i="9"/>
  <c r="E16" i="9"/>
  <c r="F16" i="9"/>
  <c r="B16" i="9"/>
  <c r="C17" i="9"/>
  <c r="D17" i="9"/>
  <c r="E17" i="9"/>
  <c r="F17" i="9"/>
  <c r="B17" i="9"/>
  <c r="B18" i="9" l="1"/>
  <c r="F38" i="9"/>
  <c r="G37" i="9"/>
  <c r="E18" i="9"/>
  <c r="D18" i="9"/>
  <c r="C18" i="9"/>
  <c r="D38" i="9"/>
  <c r="E38" i="9"/>
  <c r="C38" i="9"/>
  <c r="B38" i="9"/>
  <c r="G36" i="9"/>
  <c r="F18" i="9"/>
  <c r="G16" i="9"/>
  <c r="G17" i="9"/>
  <c r="G38" i="9" l="1"/>
  <c r="G18" i="9"/>
  <c r="F54" i="1" l="1"/>
  <c r="G54" i="1"/>
  <c r="F58" i="1" l="1"/>
  <c r="G53" i="1"/>
  <c r="F52" i="1"/>
  <c r="G51" i="1"/>
  <c r="G49" i="1"/>
  <c r="G47" i="1"/>
  <c r="G45" i="1"/>
  <c r="F46" i="1" l="1"/>
  <c r="G46" i="1"/>
  <c r="F48" i="1"/>
  <c r="G48" i="1"/>
  <c r="F50" i="1"/>
  <c r="G50" i="1"/>
  <c r="F44" i="1"/>
  <c r="G44" i="1"/>
  <c r="G52" i="1"/>
  <c r="G58" i="1"/>
  <c r="G37" i="1"/>
  <c r="F37" i="1"/>
  <c r="F30" i="1"/>
  <c r="G30" i="1"/>
  <c r="G15" i="1"/>
  <c r="F15" i="1"/>
  <c r="G31" i="1"/>
  <c r="F31" i="1"/>
  <c r="F16" i="1"/>
  <c r="G16" i="1"/>
  <c r="F24" i="1"/>
  <c r="G24" i="1"/>
  <c r="F32" i="1"/>
  <c r="G32" i="1"/>
  <c r="F40" i="1"/>
  <c r="G40" i="1"/>
  <c r="G29" i="1"/>
  <c r="F29" i="1"/>
  <c r="G22" i="1"/>
  <c r="F22" i="1"/>
  <c r="G33" i="1"/>
  <c r="F33" i="1"/>
  <c r="F18" i="1"/>
  <c r="G18" i="1"/>
  <c r="G26" i="1"/>
  <c r="F26" i="1"/>
  <c r="F34" i="1"/>
  <c r="G34" i="1"/>
  <c r="F42" i="1"/>
  <c r="G42" i="1"/>
  <c r="G21" i="1"/>
  <c r="F21" i="1"/>
  <c r="G17" i="1"/>
  <c r="F17" i="1"/>
  <c r="G19" i="1"/>
  <c r="F19" i="1"/>
  <c r="G43" i="1"/>
  <c r="F43" i="1"/>
  <c r="F38" i="1"/>
  <c r="G38" i="1"/>
  <c r="G25" i="1"/>
  <c r="F25" i="1"/>
  <c r="G41" i="1"/>
  <c r="F41" i="1"/>
  <c r="G27" i="1"/>
  <c r="F27" i="1"/>
  <c r="G35" i="1"/>
  <c r="F35" i="1"/>
  <c r="F20" i="1"/>
  <c r="G20" i="1"/>
  <c r="F28" i="1"/>
  <c r="G28" i="1"/>
  <c r="G36" i="1"/>
  <c r="F36" i="1"/>
  <c r="G14" i="1"/>
  <c r="F14" i="1"/>
  <c r="G23" i="1"/>
  <c r="F23" i="1"/>
  <c r="G39" i="1"/>
  <c r="F39" i="1"/>
  <c r="F45" i="1"/>
  <c r="F47" i="1"/>
  <c r="F49" i="1"/>
  <c r="F51" i="1"/>
  <c r="F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statistikdatabasen.scb.se</author>
    <author>www.statistikdatabasen.scb.se</author>
  </authors>
  <commentList>
    <comment ref="A65" authorId="0" shapeId="0" xr:uid="{E02724A1-475E-4859-BCDB-19615429B877}">
      <text>
        <r>
          <rPr>
            <sz val="9"/>
            <color rgb="FF000000"/>
            <rFont val="Tahoma"/>
            <family val="2"/>
          </rPr>
          <t xml:space="preserve">Nordmakedonien hette tidigare Makedonien men namnet ändrades under 2019. Namnet Nordmakedonien används även för åren före 2019 i denna tabell.
</t>
        </r>
      </text>
    </comment>
    <comment ref="B190" authorId="1" shapeId="0" xr:uid="{B0AEB1FD-AEDD-41D2-ADA8-E7FAA5163355}">
      <text>
        <r>
          <rPr>
            <sz val="9"/>
            <color rgb="FF000000"/>
            <rFont val="Tahoma"/>
            <family val="2"/>
          </rPr>
          <t xml:space="preserve">Nordmakedonien hette tidigare Makedonien men namnet ändrades under 2019. Namnet Nordmakedonien används även för åren före 2019 i denna tabell.
</t>
        </r>
      </text>
    </comment>
  </commentList>
</comments>
</file>

<file path=xl/sharedStrings.xml><?xml version="1.0" encoding="utf-8"?>
<sst xmlns="http://schemas.openxmlformats.org/spreadsheetml/2006/main" count="411" uniqueCount="234">
  <si>
    <t>Produktion</t>
  </si>
  <si>
    <t>Import</t>
  </si>
  <si>
    <t>Export</t>
  </si>
  <si>
    <t>Totalkonsumtion</t>
  </si>
  <si>
    <t>Totalkonsumtion kg/capita</t>
  </si>
  <si>
    <t>Hemslakt</t>
  </si>
  <si>
    <t>Befolkning</t>
  </si>
  <si>
    <t>Källa: Jordbruksverket och Statistiska centralbyrån</t>
  </si>
  <si>
    <t>År</t>
  </si>
  <si>
    <t xml:space="preserve">Information om beräkningen finns under fliken "Helår". </t>
  </si>
  <si>
    <t>Totalt</t>
  </si>
  <si>
    <t>Danmark</t>
  </si>
  <si>
    <t>Tyskland</t>
  </si>
  <si>
    <t>Polen</t>
  </si>
  <si>
    <t>Övriga</t>
  </si>
  <si>
    <t>Griskött med ben</t>
  </si>
  <si>
    <t>Benfritt griskött</t>
  </si>
  <si>
    <t>Saltat, torkat, rökt</t>
  </si>
  <si>
    <t>Korv med griskött</t>
  </si>
  <si>
    <t>Bearbetat griskött</t>
  </si>
  <si>
    <t>Produktkategori</t>
  </si>
  <si>
    <t>Förändring föregående år</t>
  </si>
  <si>
    <t>2021</t>
  </si>
  <si>
    <t>SUMMA IMPORT</t>
  </si>
  <si>
    <t>SUMMA EXPORT</t>
  </si>
  <si>
    <t>Saltat, torkat, rökt griskött</t>
  </si>
  <si>
    <t>2020</t>
  </si>
  <si>
    <t>2022</t>
  </si>
  <si>
    <t>2023 jan-mar</t>
  </si>
  <si>
    <t>2023 jan-jun</t>
  </si>
  <si>
    <t>2023 jan-sep</t>
  </si>
  <si>
    <t>2023 jan-dec</t>
  </si>
  <si>
    <t xml:space="preserve">I balansen är handeln omräknad till slaktkroppsekvivalenter via viktningstal för att möjliggöra en jämförelse med produktionen i slaktad vikt. I handelsiffrorna ingår även vildsvin, som utgör ett par procent av importen och exporten. </t>
  </si>
  <si>
    <t xml:space="preserve">För 1994 och bakåt finns inte handelsstatistik på SCB och därför kan serien inte justeras bakåt med uppdaterade viktningstal. </t>
  </si>
  <si>
    <t xml:space="preserve">Totalkonsumtionen är framräknad som produktion+import-export. För helår visas den officiella siffran för totalkonsumtionen medan den baseras på en inofficiell beräkning för kvartal i kommande flikar.  </t>
  </si>
  <si>
    <t xml:space="preserve">Balansen bortser från ätliga slaktbiprodukter och fett av gris som i vissa fall används i t ex korv, eftersom det är okänt hur stor andel som går till mänsklig konsumtion. </t>
  </si>
  <si>
    <t xml:space="preserve">Hemslakten på gårdar beräknas enligt en schablon och ingår i Jordbruksverkets konsumtionsberäkningar. För gris lyder formeln slakten i ton*0,005. I kvartalsstatistiken baseras hemslaktssiffran på nivån året innan. </t>
  </si>
  <si>
    <t>Totalkonsumtionen i kg/capita är framräknad genom att dividera summan för riket med ett snitt av befolkningen aktuell period.</t>
  </si>
  <si>
    <r>
      <t>Bra att veta om beräkningen</t>
    </r>
    <r>
      <rPr>
        <sz val="12"/>
        <color rgb="FF000000"/>
        <rFont val="Arial"/>
        <family val="2"/>
        <scheme val="minor"/>
      </rPr>
      <t xml:space="preserve"> </t>
    </r>
  </si>
  <si>
    <t>2023</t>
  </si>
  <si>
    <t>Totalt 2023</t>
  </si>
  <si>
    <t>Spanien</t>
  </si>
  <si>
    <t>Storbritannien</t>
  </si>
  <si>
    <t>Import, ton slaktad vikt</t>
  </si>
  <si>
    <t>Export, ton slaktad vikt</t>
  </si>
  <si>
    <t>Import av griskött till Sverige per land, ton slaktad vikt</t>
  </si>
  <si>
    <t>Export av griskött från Sverige per land, ton slaktad vikt</t>
  </si>
  <si>
    <t>Svensk marknadsbalans griskött, 1 000 ton slaktad vikt</t>
  </si>
  <si>
    <t>02031110</t>
  </si>
  <si>
    <t>02031190</t>
  </si>
  <si>
    <t>02031211</t>
  </si>
  <si>
    <t>02031219</t>
  </si>
  <si>
    <t>02031290</t>
  </si>
  <si>
    <t>02031911</t>
  </si>
  <si>
    <t>02031913</t>
  </si>
  <si>
    <t>02031915</t>
  </si>
  <si>
    <t>02031955</t>
  </si>
  <si>
    <t>02031959</t>
  </si>
  <si>
    <t>02031990</t>
  </si>
  <si>
    <t>02032110</t>
  </si>
  <si>
    <t>02032190</t>
  </si>
  <si>
    <t>02032211</t>
  </si>
  <si>
    <t>02032219</t>
  </si>
  <si>
    <t>02032290</t>
  </si>
  <si>
    <t>02032911</t>
  </si>
  <si>
    <t>02032913</t>
  </si>
  <si>
    <t>02032915</t>
  </si>
  <si>
    <t>02032955</t>
  </si>
  <si>
    <t>02032959</t>
  </si>
  <si>
    <t>02032990</t>
  </si>
  <si>
    <t>02101111</t>
  </si>
  <si>
    <t>02101119</t>
  </si>
  <si>
    <t>02101131</t>
  </si>
  <si>
    <t>02101139</t>
  </si>
  <si>
    <t>02101190</t>
  </si>
  <si>
    <t>02101211</t>
  </si>
  <si>
    <t>02101219</t>
  </si>
  <si>
    <t>02101290</t>
  </si>
  <si>
    <t>02101910</t>
  </si>
  <si>
    <t>02101920</t>
  </si>
  <si>
    <t>02101930</t>
  </si>
  <si>
    <t>02101940</t>
  </si>
  <si>
    <t>02101950</t>
  </si>
  <si>
    <t>02101951</t>
  </si>
  <si>
    <t>02101959</t>
  </si>
  <si>
    <t>02101960</t>
  </si>
  <si>
    <t>02101970</t>
  </si>
  <si>
    <t>02101981</t>
  </si>
  <si>
    <t>02101989</t>
  </si>
  <si>
    <t>02101990</t>
  </si>
  <si>
    <t>16010091</t>
  </si>
  <si>
    <t>16010099</t>
  </si>
  <si>
    <t>16024110</t>
  </si>
  <si>
    <t>16024190</t>
  </si>
  <si>
    <t>16024210</t>
  </si>
  <si>
    <t>16024290</t>
  </si>
  <si>
    <t>16024911</t>
  </si>
  <si>
    <t>16024913</t>
  </si>
  <si>
    <t>16024915</t>
  </si>
  <si>
    <t>16024919</t>
  </si>
  <si>
    <t>16024930</t>
  </si>
  <si>
    <t>16024950</t>
  </si>
  <si>
    <t>16024990</t>
  </si>
  <si>
    <t>16029051</t>
  </si>
  <si>
    <t>Totalt per land</t>
  </si>
  <si>
    <t>Nederländerna</t>
  </si>
  <si>
    <t>Italien</t>
  </si>
  <si>
    <t>Finland</t>
  </si>
  <si>
    <t>Belgien</t>
  </si>
  <si>
    <t>Österrike</t>
  </si>
  <si>
    <t>Irland</t>
  </si>
  <si>
    <t>Slovenien</t>
  </si>
  <si>
    <t>Ungern</t>
  </si>
  <si>
    <t>Frankrike</t>
  </si>
  <si>
    <t>Norge</t>
  </si>
  <si>
    <t>Litauen</t>
  </si>
  <si>
    <t>Kroatien</t>
  </si>
  <si>
    <t>Chile</t>
  </si>
  <si>
    <t>Grekland</t>
  </si>
  <si>
    <t>Estland</t>
  </si>
  <si>
    <t>Förenta staterna (USA)</t>
  </si>
  <si>
    <t>Lettland</t>
  </si>
  <si>
    <t>Tjeckien</t>
  </si>
  <si>
    <t>Serbien</t>
  </si>
  <si>
    <t>Förenade kungariket (Storbritannien och Nordirland)</t>
  </si>
  <si>
    <t>Slovakien</t>
  </si>
  <si>
    <t>Island</t>
  </si>
  <si>
    <t>Nya Zeeland</t>
  </si>
  <si>
    <t>Sydkorea</t>
  </si>
  <si>
    <t>Australien</t>
  </si>
  <si>
    <t>Hongkong</t>
  </si>
  <si>
    <t>Elfenbenskusten</t>
  </si>
  <si>
    <t>Kongo</t>
  </si>
  <si>
    <t>Singapore</t>
  </si>
  <si>
    <t>Förenade Arabemiraten</t>
  </si>
  <si>
    <t>Nordmakedonien</t>
  </si>
  <si>
    <t>Mauritius</t>
  </si>
  <si>
    <t>Liberia</t>
  </si>
  <si>
    <t>Angola</t>
  </si>
  <si>
    <t>Malta</t>
  </si>
  <si>
    <t>Cypern</t>
  </si>
  <si>
    <t>Schweiz</t>
  </si>
  <si>
    <t xml:space="preserve">Hela och halva slaktkroppar av tamsvin, färskt eller kylt </t>
  </si>
  <si>
    <t xml:space="preserve">Hela och halva slaktkroppar av svin, färskt eller kylt (exkl. tamsvin) </t>
  </si>
  <si>
    <t xml:space="preserve">Skinka och delar därav, av tamsvin, med ben, färskt eller kylt </t>
  </si>
  <si>
    <t xml:space="preserve">Bog och delar därav, av tamsvin, med ben, färskt eller kylt </t>
  </si>
  <si>
    <t xml:space="preserve">Skinka, bog och delar därav, av svin, med ben, färskt eller kylt (exkl. tamsvin) </t>
  </si>
  <si>
    <t xml:space="preserve">Framändar och delar därav, av tamsvin, färskt eller kylt </t>
  </si>
  <si>
    <t xml:space="preserve">Rygg och delar därav, av tamsvin, färskt eller kylt </t>
  </si>
  <si>
    <t xml:space="preserve">Sida randig och delar därav, av tamsvin, färskt eller kylt </t>
  </si>
  <si>
    <t xml:space="preserve">Kött av tamsvin, benfritt, färskt eller kylt (exkl. bukfläsk och delar därav) </t>
  </si>
  <si>
    <t xml:space="preserve">Kött av tamsvin, med ben, färskt eller kylt (exkl. hela och halva slaktkroppar, skinka, bog och delar därav, framändar, rygg och sida randig och delar därav) </t>
  </si>
  <si>
    <t xml:space="preserve">Kött av svin, färskt eller kylt (exkl. tamsvin samt hela och halva slaktkroppar, skinka, bog och delar därav, med ben) </t>
  </si>
  <si>
    <t xml:space="preserve">Hela och halva slaktkroppar av tamsvin, fryst </t>
  </si>
  <si>
    <t xml:space="preserve">Hela och halva slaktkroppar av svin, fryst (exkl. tamsvin) </t>
  </si>
  <si>
    <t xml:space="preserve">Skinka och delar därav, av tamsvin, med ben, fryst </t>
  </si>
  <si>
    <t xml:space="preserve">Bog och delar därav, av tamsvin, med ben, fryst </t>
  </si>
  <si>
    <t xml:space="preserve">Skinka, bog och delar därav, av svin, med ben, fryst (exkl. tamsvin) </t>
  </si>
  <si>
    <t xml:space="preserve">Framändar och delar därav, av tamsvin, fryst </t>
  </si>
  <si>
    <t xml:space="preserve">Rygg och delar därav, av tamsvin, fryst </t>
  </si>
  <si>
    <t xml:space="preserve">Sida randig och delar därav, av tamsvin, fryst </t>
  </si>
  <si>
    <t xml:space="preserve">Kött av tamsvin, benfritt, fryst (exkl. sida randig och delar därav) </t>
  </si>
  <si>
    <t xml:space="preserve">Kött av tamsvin, med ben, fryst (exkl. hela och halva slaktkroppar, skinka, bog och delar därav, och framändar, rygg, sida randig och delar därav) </t>
  </si>
  <si>
    <t xml:space="preserve">Kött av svin, fryst (exkl. tamsvin samt hela och halva slaktkroppar, och skinka och bog och delar därav, med ben) </t>
  </si>
  <si>
    <t xml:space="preserve">Skinka och delar därav, av tamsvin, med ben, saltat eller i saltlake </t>
  </si>
  <si>
    <t xml:space="preserve">Bog och delar därav, av tamsvin, med ben, saltat eller i saltlake </t>
  </si>
  <si>
    <t xml:space="preserve">Skinka och delar därav, med ben, av tamsvin, torkat eller rökt </t>
  </si>
  <si>
    <t xml:space="preserve">Bog och delar därav, med ben, av tamsvin, torkat eller rökt </t>
  </si>
  <si>
    <t xml:space="preserve">Skinka och bog och delar därav, med ben, av vildsvin, saltat, i saltlake, torkat eller rökt </t>
  </si>
  <si>
    <t xml:space="preserve">Sida randig och delar därav, av tamsvin, saltat eller i saltlake </t>
  </si>
  <si>
    <t xml:space="preserve">Sida randig och delar därav, av tamsvin, torkat eller rökt </t>
  </si>
  <si>
    <t xml:space="preserve">Sida randig och delar därav, av vildsvin, saltat, i saltlake, torkat eller rökt </t>
  </si>
  <si>
    <t xml:space="preserve">Baconsidor och spencers av tamsvin, saltat eller i saltlake </t>
  </si>
  <si>
    <t xml:space="preserve">Trekvartssida eller mittbit av tamsvin, saltat eller i saltlake </t>
  </si>
  <si>
    <t xml:space="preserve">Framändar och delar därav, av tamsvin, saltat eller i saltlake </t>
  </si>
  <si>
    <t xml:space="preserve">Rygg och delar därav, av tamsvin, saltat eller i saltlake </t>
  </si>
  <si>
    <t xml:space="preserve">Kött av tamsvin, saltat eller i saltlake (exkl. skinka, bog och delar därav, sida randigoch delar därav, baconsidor eller spencers, trekvartssida eller mittbit, framändar, rygg och delar därav) </t>
  </si>
  <si>
    <t xml:space="preserve">Kött av tama svin, benfritt, saltat eller i saltlake (exkl. sida randig och delar därav) </t>
  </si>
  <si>
    <t xml:space="preserve">Kött av tama svin, med ben, saltat eller i saltlake (exkl. skinka, bog och delar därav, sida randig och delar därav, baconsidor eller spencers, trekvartssida eller mittbit, framändar, rygg och delar därav) </t>
  </si>
  <si>
    <t xml:space="preserve">Framändar och delar därav, av tamsvin, torkat eller rökt </t>
  </si>
  <si>
    <t xml:space="preserve">Rygg och delar därav, av tamsvin, torkat eller rökt </t>
  </si>
  <si>
    <t xml:space="preserve">Kött av tamsvin, benfritt, torkat eller rökt (exkl. sida randig och delar därav) </t>
  </si>
  <si>
    <t xml:space="preserve">Kött av tamsvin, med ben, torkat eller rökt ( exkl. skinka, bog och delar därav, sida randig och delar därav, framändar, rygg och delar därav) </t>
  </si>
  <si>
    <t xml:space="preserve">Kött av svin, saltat, i saltlake, torkat eller rökt ( exkl. tamsvin samt skinka, bog och delar därav med ben, sida randig och delar därav) </t>
  </si>
  <si>
    <t>Korv, rå, torr eller bredbar, av kött, slaktbiprodukter, blod eller insekter (exkl. av lever)</t>
  </si>
  <si>
    <t>Korv och liknande produkter av kött, slaktbiprodukter, blod eller insekter; beredningar av dessa produkter (exkl. rå, torr eller bredbar samt korv av lever)</t>
  </si>
  <si>
    <t xml:space="preserve">Skinka och delar därav, av tamsvin, beredda eller konserverade </t>
  </si>
  <si>
    <t xml:space="preserve">Skinka och delar av svin, beredda eller konserverade (exkl. av tamsvin) </t>
  </si>
  <si>
    <t xml:space="preserve">Bog och delar därav, av tamsvin, beredda eller konserverade </t>
  </si>
  <si>
    <t xml:space="preserve">Bog och delar av svin, beredda eller konserverade (exkl. av tamsvin) </t>
  </si>
  <si>
    <t xml:space="preserve">Rygg och delar därav, inkl. blandningar av rygg eller skinka, av tamsvin, beredda eller konserverade (exkl. nacke) </t>
  </si>
  <si>
    <t xml:space="preserve">Hals och delar därav, inkl. blandningar av hals och bog, av tamsvin, beredda eller konserverade </t>
  </si>
  <si>
    <t xml:space="preserve">Blandningar av skinka culotte, bog, rygg eller hals och delar därav, av tamsvin, beredda eller konserverade (exkl. blandningar av enbart rygg och skinka eller enbart hals och delar därav) </t>
  </si>
  <si>
    <t>Varor av kött eller slaktbiprodukter, inkl. blandade styckningsdelar, av tamsvin, beredda eller konserverade, innehållande &gt;= 80 viktprocent av kött eller slaktbiprodukter av alla slag, inkl. fett av alla slag eller ursprung (exkl. skinka, bog, rygg och n acke och delar därav, korvar och liknande varor, homogeniserade beredningar som föreligger i detaljhandelsförpackningar, med en nettovikt av &lt;= 250 g, för försäljning som barnmat eller för dietiskt ändamål, beredda varor av lever samt extrakter av kött)</t>
  </si>
  <si>
    <t>Varor av kött eller slaktbiprodukter, inkl. blandade styckningsdelar, av tamsvin, beredda eller konserverade, innehållande &gt;= 40 viktprocent, men &lt; 80 viktprocent av kött eller slaktbiprodukter av alla slag, inkl. fett av alla slag eller ursprung (exkl. k orvar och liknande varor, homogeniserade beredningar som föreligger i detaljhandelsförpackningar, med en nettovikt av &lt;= 250 g, för försäljning som barnmat eller för dietiskt ändamål, beredda varor av lever samt extrakter av kött)</t>
  </si>
  <si>
    <t>Varor av kött eller slaktbiprodukter, inkl. blandade styckningsdelar, av tamsvin, beredda eller konserverade, innehållande &lt; 40 viktprocent av kött eller slaktbiprodukter av alla slag, inkl. fett av alla slag eller ursprung (exkl. korvar och liknande varo r, homogeniserade beredningar som föreligger i detaljhandelsförpackningar, med en nettovikt av &lt;= 250 g, för försäljning som barnmat eller för dietiskt ändamål, beredda varor av lever samt extrakter och saft av kött)</t>
  </si>
  <si>
    <t>Varor av kött eller slaktbiprodukter, inkl. blandade styckningsdelar, av svin, beredda eller konserverade (exkl. av tamsvin, skinka, bog och delar därav, korvar och liknande varor, homogeniserade beredningar som föreligger i detaljhandelsförpackningar, me d en nettovikt av &lt;= 250 g, för försäljning som barnmat eller för dietiskt ändamål, beredda varor av lever samt extrakter och saft av kött)</t>
  </si>
  <si>
    <t>Varor av kött eller slaktbiprodukter, beredda eller konserverade, innehållande kött eller slaktbiprodukter av tamsvin (exkl. av tama fjäderfä, nötkreatur eller andra oxdjur, ren, vilt eller kanin, korvar och liknande varor, homogeniserade beredningar som  föreligger i detaljhandelsförpackningar, med en nettovikt av &lt;= 250 g, för försäljning som barnmat eller för dietiskt ändamål, beredda varor av lever samt extrakter av kött)</t>
  </si>
  <si>
    <t>Förklaring KN-nummer</t>
  </si>
  <si>
    <t>Land</t>
  </si>
  <si>
    <t>Förändring 23/22</t>
  </si>
  <si>
    <t>2024 jan-mar</t>
  </si>
  <si>
    <t>Förändring Q1 24/23</t>
  </si>
  <si>
    <t>2024 jan-jun</t>
  </si>
  <si>
    <t>Förändring Q1-2 24/23</t>
  </si>
  <si>
    <t>2024 jan-sep</t>
  </si>
  <si>
    <t>Förändring Q1-3 24/23</t>
  </si>
  <si>
    <t>2024</t>
  </si>
  <si>
    <t>Totalt 2024</t>
  </si>
  <si>
    <t>Import av griskött 2024, ton produktvikt</t>
  </si>
  <si>
    <t>KN-nummer</t>
  </si>
  <si>
    <t>Totalt per kategori</t>
  </si>
  <si>
    <t>Portugal</t>
  </si>
  <si>
    <t>Export av griskött 2024, ton produktvikt</t>
  </si>
  <si>
    <t>Strobritannien</t>
  </si>
  <si>
    <t>Gabon</t>
  </si>
  <si>
    <t>Rumänien</t>
  </si>
  <si>
    <t>Bulgarien</t>
  </si>
  <si>
    <t>Ekvatorialguinea</t>
  </si>
  <si>
    <t>Bunkring och underhåll</t>
  </si>
  <si>
    <t>Azerbajdzjan</t>
  </si>
  <si>
    <t>2024 jan-dec</t>
  </si>
  <si>
    <t>Förändring Q1-4 24/23</t>
  </si>
  <si>
    <t xml:space="preserve">Svensk försörjningsgrad beräknas genom att dividera produktionen med totalkonsumtionen. Den visar vår kapacitet att tillgodose efterfrågan med svenskproducerade livsmedel under en avgränsad historisk period, vanligtvis ett år. </t>
  </si>
  <si>
    <t>Förändring 24/23</t>
  </si>
  <si>
    <t>2025 jan-mar</t>
  </si>
  <si>
    <t>Förändring Q1 25/24</t>
  </si>
  <si>
    <t>2025 jan-jun</t>
  </si>
  <si>
    <t>Förändring Q1-2 25/24</t>
  </si>
  <si>
    <t>2025 jan-sep</t>
  </si>
  <si>
    <t>Förändring Q1-3 25/24</t>
  </si>
  <si>
    <t>2025 jan-dec</t>
  </si>
  <si>
    <t>Förändring Q1-4 25/24</t>
  </si>
  <si>
    <t>Försörjningsgrad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</si>
</sst>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x14ac:knownFonts="1">
    <font>
      <sz val="11"/>
      <color theme="1"/>
      <name val="Arial"/>
      <family val="2"/>
      <scheme val="minor"/>
    </font>
    <font>
      <sz val="11"/>
      <color theme="1"/>
      <name val="Arial"/>
      <family val="2"/>
      <scheme val="minor"/>
    </font>
    <font>
      <i/>
      <sz val="11"/>
      <color theme="1"/>
      <name val="Arial"/>
      <family val="2"/>
      <scheme val="minor"/>
    </font>
    <font>
      <b/>
      <sz val="10"/>
      <name val="Arial"/>
      <family val="2"/>
    </font>
    <font>
      <b/>
      <sz val="12"/>
      <color theme="1"/>
      <name val="Arial"/>
      <family val="2"/>
      <scheme val="minor"/>
    </font>
    <font>
      <i/>
      <sz val="11"/>
      <color rgb="FF000000"/>
      <name val="Arial"/>
      <family val="2"/>
      <scheme val="minor"/>
    </font>
    <font>
      <b/>
      <sz val="12"/>
      <name val="Arial"/>
      <family val="2"/>
      <scheme val="minor"/>
    </font>
    <font>
      <sz val="12"/>
      <name val="Arial"/>
      <family val="2"/>
      <scheme val="minor"/>
    </font>
    <font>
      <sz val="12"/>
      <color rgb="FF000000"/>
      <name val="Arial"/>
      <family val="2"/>
      <scheme val="minor"/>
    </font>
    <font>
      <sz val="12"/>
      <color theme="1"/>
      <name val="Arial"/>
      <family val="2"/>
      <scheme val="minor"/>
    </font>
    <font>
      <i/>
      <sz val="12"/>
      <name val="Arial"/>
      <family val="2"/>
      <scheme val="minor"/>
    </font>
    <font>
      <i/>
      <sz val="11"/>
      <name val="Arial"/>
      <family val="2"/>
      <scheme val="minor"/>
    </font>
    <font>
      <b/>
      <i/>
      <sz val="12"/>
      <name val="Arial"/>
      <family val="2"/>
      <scheme val="minor"/>
    </font>
    <font>
      <b/>
      <i/>
      <sz val="12"/>
      <color theme="1"/>
      <name val="Arial"/>
      <family val="2"/>
      <scheme val="minor"/>
    </font>
    <font>
      <b/>
      <sz val="14"/>
      <color theme="1"/>
      <name val="Arial"/>
      <family val="2"/>
      <scheme val="major"/>
    </font>
    <font>
      <sz val="11"/>
      <color theme="1"/>
      <name val="Arial"/>
      <family val="2"/>
      <scheme val="major"/>
    </font>
    <font>
      <b/>
      <sz val="11"/>
      <color theme="1"/>
      <name val="Arial"/>
      <family val="2"/>
      <scheme val="major"/>
    </font>
    <font>
      <b/>
      <sz val="12"/>
      <name val="Arial"/>
      <family val="2"/>
      <scheme val="major"/>
    </font>
    <font>
      <sz val="12"/>
      <color theme="1"/>
      <name val="Arial"/>
      <family val="2"/>
      <scheme val="major"/>
    </font>
    <font>
      <sz val="12"/>
      <name val="Arial"/>
      <family val="2"/>
      <scheme val="major"/>
    </font>
    <font>
      <b/>
      <sz val="12"/>
      <color theme="1"/>
      <name val="Arial"/>
      <family val="2"/>
      <scheme val="major"/>
    </font>
    <font>
      <sz val="12"/>
      <color rgb="FF000000"/>
      <name val="Arial"/>
      <family val="2"/>
      <scheme val="major"/>
    </font>
    <font>
      <b/>
      <sz val="12"/>
      <color rgb="FF000000"/>
      <name val="Arial"/>
      <family val="2"/>
      <scheme val="major"/>
    </font>
    <font>
      <i/>
      <sz val="12"/>
      <color theme="1"/>
      <name val="Arial"/>
      <family val="2"/>
      <scheme val="major"/>
    </font>
    <font>
      <i/>
      <sz val="12"/>
      <name val="Arial"/>
      <family val="2"/>
      <scheme val="major"/>
    </font>
    <font>
      <i/>
      <sz val="11"/>
      <name val="Arial"/>
      <family val="2"/>
      <scheme val="major"/>
    </font>
    <font>
      <b/>
      <sz val="12"/>
      <color rgb="FF000000"/>
      <name val="Arial"/>
      <family val="2"/>
      <scheme val="minor"/>
    </font>
    <font>
      <b/>
      <sz val="14"/>
      <color theme="1"/>
      <name val="Arial"/>
      <family val="2"/>
      <scheme val="minor"/>
    </font>
    <font>
      <sz val="11"/>
      <color rgb="FF000000"/>
      <name val="Arial"/>
      <family val="2"/>
      <scheme val="minor"/>
    </font>
    <font>
      <sz val="10"/>
      <color theme="1"/>
      <name val="Arial"/>
      <family val="2"/>
      <scheme val="minor"/>
    </font>
    <font>
      <b/>
      <sz val="14"/>
      <color rgb="FF000000"/>
      <name val="Calibri"/>
      <family val="2"/>
    </font>
    <font>
      <b/>
      <sz val="11"/>
      <color rgb="FF000000"/>
      <name val="Calibri"/>
      <family val="2"/>
    </font>
    <font>
      <sz val="9"/>
      <color rgb="FF000000"/>
      <name val="Tahoma"/>
      <family val="2"/>
    </font>
    <font>
      <sz val="11"/>
      <name val="Arial"/>
      <family val="2"/>
      <scheme val="minor"/>
    </font>
    <font>
      <sz val="11"/>
      <color theme="1"/>
      <name val="Calibri"/>
      <family val="2"/>
    </font>
    <font>
      <i/>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8">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31">
    <xf numFmtId="0" fontId="0" fillId="0" borderId="0" xfId="0"/>
    <xf numFmtId="3" fontId="3" fillId="0" borderId="0" xfId="0" applyNumberFormat="1" applyFont="1"/>
    <xf numFmtId="0" fontId="4" fillId="0" borderId="0" xfId="0" applyFont="1"/>
    <xf numFmtId="0" fontId="5" fillId="0" borderId="0" xfId="0" applyFont="1"/>
    <xf numFmtId="0" fontId="0" fillId="0" borderId="1" xfId="0" applyBorder="1"/>
    <xf numFmtId="0" fontId="6" fillId="0" borderId="3" xfId="0" applyFont="1" applyBorder="1" applyAlignment="1">
      <alignment horizontal="center" vertical="center" wrapText="1"/>
    </xf>
    <xf numFmtId="164" fontId="8" fillId="2" borderId="0" xfId="0" applyNumberFormat="1" applyFont="1" applyFill="1" applyAlignment="1">
      <alignment horizontal="center" vertical="center" wrapText="1"/>
    </xf>
    <xf numFmtId="165" fontId="7" fillId="2" borderId="0" xfId="0" applyNumberFormat="1" applyFont="1" applyFill="1" applyAlignment="1">
      <alignment horizontal="center"/>
    </xf>
    <xf numFmtId="0" fontId="6" fillId="2" borderId="0" xfId="0" applyFont="1" applyFill="1" applyAlignment="1">
      <alignment horizontal="center" vertical="center" wrapText="1"/>
    </xf>
    <xf numFmtId="164" fontId="9" fillId="2" borderId="0" xfId="0" applyNumberFormat="1" applyFont="1" applyFill="1" applyAlignment="1" applyProtection="1">
      <alignment horizontal="center"/>
      <protection locked="0"/>
    </xf>
    <xf numFmtId="0" fontId="11" fillId="0" borderId="0" xfId="0" applyFont="1" applyAlignment="1">
      <alignment vertical="center"/>
    </xf>
    <xf numFmtId="2" fontId="0" fillId="0" borderId="0" xfId="0" applyNumberFormat="1"/>
    <xf numFmtId="0" fontId="6" fillId="0" borderId="3" xfId="0" applyFont="1" applyBorder="1" applyAlignment="1">
      <alignment horizontal="center" vertical="center"/>
    </xf>
    <xf numFmtId="3" fontId="0" fillId="0" borderId="0" xfId="0" applyNumberFormat="1"/>
    <xf numFmtId="2" fontId="12" fillId="0" borderId="0" xfId="0" applyNumberFormat="1" applyFont="1" applyAlignment="1">
      <alignment horizontal="center" vertical="center" wrapText="1"/>
    </xf>
    <xf numFmtId="164" fontId="7" fillId="2" borderId="0" xfId="0" applyNumberFormat="1" applyFont="1" applyFill="1" applyAlignment="1">
      <alignment horizontal="center" vertical="center" wrapText="1"/>
    </xf>
    <xf numFmtId="164" fontId="7" fillId="2" borderId="0" xfId="0" applyNumberFormat="1" applyFont="1" applyFill="1" applyAlignment="1">
      <alignment horizontal="center"/>
    </xf>
    <xf numFmtId="165" fontId="7" fillId="2" borderId="0" xfId="1" applyNumberFormat="1" applyFont="1" applyFill="1" applyBorder="1" applyAlignment="1">
      <alignment horizontal="center"/>
    </xf>
    <xf numFmtId="0" fontId="12" fillId="2" borderId="6" xfId="0" applyFont="1" applyFill="1" applyBorder="1" applyAlignment="1">
      <alignment horizontal="center" vertical="center" wrapText="1"/>
    </xf>
    <xf numFmtId="165" fontId="12" fillId="2" borderId="6" xfId="0" applyNumberFormat="1" applyFont="1" applyFill="1" applyBorder="1" applyAlignment="1">
      <alignment horizontal="center" vertical="center" wrapText="1"/>
    </xf>
    <xf numFmtId="0" fontId="2" fillId="0" borderId="0" xfId="0" applyFont="1"/>
    <xf numFmtId="0" fontId="7" fillId="7" borderId="0" xfId="0" applyFont="1" applyFill="1" applyAlignment="1">
      <alignment horizontal="center" vertical="center" wrapText="1"/>
    </xf>
    <xf numFmtId="2" fontId="7" fillId="7" borderId="0" xfId="0" applyNumberFormat="1" applyFont="1" applyFill="1" applyAlignment="1">
      <alignment horizontal="center" vertical="center" wrapText="1"/>
    </xf>
    <xf numFmtId="165" fontId="7" fillId="7" borderId="0" xfId="0" applyNumberFormat="1" applyFont="1" applyFill="1" applyAlignment="1">
      <alignment horizontal="center" vertical="center" wrapText="1"/>
    </xf>
    <xf numFmtId="165" fontId="9" fillId="7" borderId="0" xfId="1" applyNumberFormat="1" applyFont="1" applyFill="1" applyAlignment="1">
      <alignment horizontal="center"/>
    </xf>
    <xf numFmtId="0" fontId="12" fillId="7" borderId="5" xfId="0" applyFont="1" applyFill="1" applyBorder="1" applyAlignment="1">
      <alignment horizontal="center" vertical="center" wrapText="1"/>
    </xf>
    <xf numFmtId="165" fontId="12" fillId="7" borderId="5" xfId="0" applyNumberFormat="1" applyFont="1" applyFill="1" applyBorder="1" applyAlignment="1">
      <alignment horizontal="center" vertical="center" wrapText="1"/>
    </xf>
    <xf numFmtId="0" fontId="7" fillId="4" borderId="0" xfId="0" applyFont="1" applyFill="1" applyAlignment="1">
      <alignment horizontal="center" vertical="center" wrapText="1"/>
    </xf>
    <xf numFmtId="164" fontId="7" fillId="4" borderId="0" xfId="0" applyNumberFormat="1" applyFont="1" applyFill="1" applyAlignment="1">
      <alignment horizontal="center"/>
    </xf>
    <xf numFmtId="164" fontId="7" fillId="4" borderId="0" xfId="0" applyNumberFormat="1" applyFont="1" applyFill="1" applyAlignment="1">
      <alignment horizontal="center" vertical="center" wrapText="1"/>
    </xf>
    <xf numFmtId="165" fontId="7" fillId="4" borderId="0" xfId="0" applyNumberFormat="1" applyFont="1" applyFill="1" applyAlignment="1">
      <alignment horizontal="center"/>
    </xf>
    <xf numFmtId="0" fontId="12" fillId="4" borderId="5" xfId="0" applyFont="1" applyFill="1" applyBorder="1" applyAlignment="1">
      <alignment horizontal="center" vertical="center" wrapText="1"/>
    </xf>
    <xf numFmtId="165" fontId="12" fillId="4" borderId="5" xfId="0" applyNumberFormat="1" applyFont="1" applyFill="1" applyBorder="1" applyAlignment="1">
      <alignment horizontal="center" vertical="center" wrapText="1"/>
    </xf>
    <xf numFmtId="0" fontId="7" fillId="5" borderId="0" xfId="0" applyFont="1" applyFill="1" applyAlignment="1">
      <alignment horizontal="center" vertical="center" wrapText="1"/>
    </xf>
    <xf numFmtId="164" fontId="9" fillId="5" borderId="0" xfId="0" applyNumberFormat="1" applyFont="1" applyFill="1" applyAlignment="1">
      <alignment horizontal="center"/>
    </xf>
    <xf numFmtId="164" fontId="7" fillId="5" borderId="0" xfId="0" applyNumberFormat="1" applyFont="1" applyFill="1" applyAlignment="1">
      <alignment horizontal="center" vertical="center" wrapText="1"/>
    </xf>
    <xf numFmtId="164" fontId="7" fillId="5" borderId="0" xfId="0" applyNumberFormat="1" applyFont="1" applyFill="1" applyAlignment="1">
      <alignment horizontal="center"/>
    </xf>
    <xf numFmtId="165" fontId="7" fillId="5" borderId="0" xfId="0" applyNumberFormat="1" applyFont="1" applyFill="1" applyAlignment="1">
      <alignment horizontal="center"/>
    </xf>
    <xf numFmtId="0" fontId="12" fillId="5" borderId="5" xfId="0" applyFont="1" applyFill="1" applyBorder="1" applyAlignment="1">
      <alignment horizontal="center" vertical="center" wrapText="1"/>
    </xf>
    <xf numFmtId="165" fontId="12" fillId="5" borderId="5" xfId="0" applyNumberFormat="1" applyFont="1" applyFill="1" applyBorder="1" applyAlignment="1">
      <alignment horizontal="center" vertical="center" wrapText="1"/>
    </xf>
    <xf numFmtId="0" fontId="9" fillId="8" borderId="0" xfId="0" applyFont="1" applyFill="1" applyAlignment="1">
      <alignment horizontal="center"/>
    </xf>
    <xf numFmtId="164" fontId="9" fillId="8" borderId="0" xfId="0" applyNumberFormat="1" applyFont="1" applyFill="1" applyAlignment="1">
      <alignment horizontal="center"/>
    </xf>
    <xf numFmtId="165" fontId="9" fillId="8" borderId="0" xfId="1" applyNumberFormat="1" applyFont="1" applyFill="1" applyAlignment="1">
      <alignment horizontal="center"/>
    </xf>
    <xf numFmtId="0" fontId="9" fillId="8" borderId="3" xfId="0" applyFont="1" applyFill="1" applyBorder="1" applyAlignment="1">
      <alignment horizontal="center"/>
    </xf>
    <xf numFmtId="0" fontId="13" fillId="8" borderId="0" xfId="0" applyFont="1" applyFill="1" applyAlignment="1">
      <alignment horizontal="center"/>
    </xf>
    <xf numFmtId="165" fontId="12" fillId="8" borderId="4" xfId="0" applyNumberFormat="1" applyFont="1" applyFill="1" applyBorder="1" applyAlignment="1">
      <alignment horizontal="center" vertical="center" wrapText="1"/>
    </xf>
    <xf numFmtId="2" fontId="7" fillId="4" borderId="0" xfId="0" applyNumberFormat="1" applyFont="1" applyFill="1" applyAlignment="1">
      <alignment horizontal="center" vertical="center" wrapText="1"/>
    </xf>
    <xf numFmtId="2" fontId="7" fillId="4" borderId="0" xfId="0" applyNumberFormat="1" applyFont="1" applyFill="1" applyAlignment="1">
      <alignment horizontal="center"/>
    </xf>
    <xf numFmtId="2" fontId="7" fillId="5" borderId="0" xfId="0" applyNumberFormat="1" applyFont="1" applyFill="1" applyAlignment="1">
      <alignment horizontal="center" vertical="center" wrapText="1"/>
    </xf>
    <xf numFmtId="2" fontId="9" fillId="5" borderId="0" xfId="0" applyNumberFormat="1" applyFont="1" applyFill="1" applyAlignment="1">
      <alignment horizontal="center"/>
    </xf>
    <xf numFmtId="2" fontId="9" fillId="8" borderId="0" xfId="0" applyNumberFormat="1" applyFont="1" applyFill="1" applyAlignment="1">
      <alignment horizontal="center"/>
    </xf>
    <xf numFmtId="2" fontId="9" fillId="8" borderId="3" xfId="0" applyNumberFormat="1" applyFont="1" applyFill="1" applyBorder="1" applyAlignment="1">
      <alignment horizontal="center"/>
    </xf>
    <xf numFmtId="2" fontId="7" fillId="2" borderId="0" xfId="0" applyNumberFormat="1" applyFont="1" applyFill="1" applyAlignment="1">
      <alignment horizontal="center"/>
    </xf>
    <xf numFmtId="2" fontId="7" fillId="2" borderId="0" xfId="0" applyNumberFormat="1" applyFont="1" applyFill="1" applyAlignment="1">
      <alignment horizontal="center" vertical="center" wrapText="1"/>
    </xf>
    <xf numFmtId="49" fontId="14" fillId="0" borderId="0" xfId="0" applyNumberFormat="1" applyFont="1"/>
    <xf numFmtId="0" fontId="15" fillId="0" borderId="0" xfId="0" applyFont="1"/>
    <xf numFmtId="49" fontId="16" fillId="0" borderId="0" xfId="0" applyNumberFormat="1" applyFont="1"/>
    <xf numFmtId="0" fontId="17" fillId="3" borderId="3" xfId="0" applyFont="1" applyFill="1" applyBorder="1" applyAlignment="1">
      <alignment horizontal="center"/>
    </xf>
    <xf numFmtId="0" fontId="15" fillId="0" borderId="0" xfId="0" applyFont="1" applyAlignment="1">
      <alignment horizontal="center"/>
    </xf>
    <xf numFmtId="0" fontId="17" fillId="3" borderId="0" xfId="0" applyFont="1" applyFill="1" applyAlignment="1">
      <alignment horizontal="center"/>
    </xf>
    <xf numFmtId="49" fontId="18" fillId="7" borderId="0" xfId="0" applyNumberFormat="1" applyFont="1" applyFill="1"/>
    <xf numFmtId="3" fontId="19" fillId="7" borderId="0" xfId="0" applyNumberFormat="1" applyFont="1" applyFill="1" applyAlignment="1">
      <alignment horizontal="right"/>
    </xf>
    <xf numFmtId="49" fontId="20" fillId="3" borderId="0" xfId="0" applyNumberFormat="1" applyFont="1" applyFill="1" applyAlignment="1">
      <alignment horizontal="center"/>
    </xf>
    <xf numFmtId="0" fontId="21" fillId="6" borderId="0" xfId="0" applyFont="1" applyFill="1"/>
    <xf numFmtId="3" fontId="18" fillId="6" borderId="0" xfId="0" applyNumberFormat="1" applyFont="1" applyFill="1"/>
    <xf numFmtId="3" fontId="15" fillId="0" borderId="0" xfId="0" applyNumberFormat="1" applyFont="1"/>
    <xf numFmtId="49" fontId="18" fillId="6" borderId="0" xfId="0" applyNumberFormat="1" applyFont="1" applyFill="1"/>
    <xf numFmtId="0" fontId="22" fillId="3" borderId="0" xfId="0" applyFont="1" applyFill="1" applyAlignment="1">
      <alignment horizontal="center"/>
    </xf>
    <xf numFmtId="3" fontId="20" fillId="3" borderId="0" xfId="0" applyNumberFormat="1" applyFont="1" applyFill="1"/>
    <xf numFmtId="0" fontId="16" fillId="0" borderId="0" xfId="0" applyFont="1"/>
    <xf numFmtId="49" fontId="23" fillId="3" borderId="4" xfId="0" applyNumberFormat="1" applyFont="1" applyFill="1" applyBorder="1" applyAlignment="1">
      <alignment wrapText="1"/>
    </xf>
    <xf numFmtId="165" fontId="24" fillId="3" borderId="4" xfId="0" applyNumberFormat="1" applyFont="1" applyFill="1" applyBorder="1" applyAlignment="1">
      <alignment horizontal="right" vertical="center" wrapText="1"/>
    </xf>
    <xf numFmtId="49" fontId="15" fillId="0" borderId="0" xfId="0" applyNumberFormat="1" applyFont="1" applyAlignment="1">
      <alignment wrapText="1"/>
    </xf>
    <xf numFmtId="165" fontId="25" fillId="0" borderId="0" xfId="0" applyNumberFormat="1" applyFont="1" applyAlignment="1">
      <alignment horizontal="right" vertical="center" wrapText="1"/>
    </xf>
    <xf numFmtId="49" fontId="18" fillId="5" borderId="0" xfId="0" applyNumberFormat="1" applyFont="1" applyFill="1"/>
    <xf numFmtId="3" fontId="19" fillId="5" borderId="0" xfId="0" applyNumberFormat="1" applyFont="1" applyFill="1" applyAlignment="1">
      <alignment horizontal="right"/>
    </xf>
    <xf numFmtId="0" fontId="21" fillId="4" borderId="0" xfId="0" applyFont="1" applyFill="1"/>
    <xf numFmtId="3" fontId="18" fillId="4" borderId="0" xfId="0" applyNumberFormat="1" applyFont="1" applyFill="1"/>
    <xf numFmtId="49" fontId="18" fillId="4" borderId="0" xfId="0" applyNumberFormat="1" applyFont="1" applyFill="1"/>
    <xf numFmtId="49" fontId="15" fillId="0" borderId="0" xfId="0" applyNumberFormat="1" applyFont="1"/>
    <xf numFmtId="49" fontId="23" fillId="3" borderId="4" xfId="0" applyNumberFormat="1" applyFont="1" applyFill="1" applyBorder="1" applyAlignment="1">
      <alignment horizontal="left" wrapText="1"/>
    </xf>
    <xf numFmtId="0" fontId="26" fillId="0" borderId="0" xfId="0" applyFont="1"/>
    <xf numFmtId="0" fontId="6" fillId="0" borderId="2" xfId="0" applyFont="1" applyBorder="1" applyAlignment="1">
      <alignment horizontal="center" vertical="center" wrapText="1"/>
    </xf>
    <xf numFmtId="0" fontId="6" fillId="0" borderId="0" xfId="0" applyFont="1" applyAlignment="1">
      <alignment horizontal="center" vertical="center"/>
    </xf>
    <xf numFmtId="0" fontId="6" fillId="2" borderId="4" xfId="0"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164" fontId="7" fillId="2" borderId="4" xfId="0" applyNumberFormat="1" applyFont="1" applyFill="1" applyBorder="1" applyAlignment="1">
      <alignment horizontal="center"/>
    </xf>
    <xf numFmtId="165" fontId="7" fillId="2" borderId="4" xfId="0" applyNumberFormat="1" applyFont="1" applyFill="1" applyBorder="1" applyAlignment="1">
      <alignment horizontal="center"/>
    </xf>
    <xf numFmtId="164" fontId="8" fillId="2" borderId="4" xfId="0" applyNumberFormat="1" applyFont="1" applyFill="1" applyBorder="1" applyAlignment="1">
      <alignment horizontal="center" vertical="center" wrapText="1"/>
    </xf>
    <xf numFmtId="0" fontId="4" fillId="2" borderId="0" xfId="0" applyFont="1" applyFill="1" applyAlignment="1">
      <alignment horizontal="center"/>
    </xf>
    <xf numFmtId="164" fontId="9" fillId="2" borderId="0" xfId="0" applyNumberFormat="1" applyFont="1" applyFill="1" applyAlignment="1">
      <alignment horizontal="center"/>
    </xf>
    <xf numFmtId="164" fontId="7" fillId="2" borderId="0" xfId="0" applyNumberFormat="1" applyFont="1" applyFill="1" applyAlignment="1">
      <alignment horizontal="center" vertical="center"/>
    </xf>
    <xf numFmtId="0" fontId="10" fillId="0" borderId="0" xfId="0" applyFont="1" applyAlignment="1">
      <alignment vertical="center"/>
    </xf>
    <xf numFmtId="0" fontId="9" fillId="0" borderId="0" xfId="0" applyFont="1"/>
    <xf numFmtId="0" fontId="7" fillId="0" borderId="3" xfId="0" applyFont="1" applyBorder="1"/>
    <xf numFmtId="0" fontId="9" fillId="6" borderId="0" xfId="0" applyFont="1" applyFill="1"/>
    <xf numFmtId="3" fontId="9" fillId="6" borderId="0" xfId="0" applyNumberFormat="1" applyFont="1" applyFill="1"/>
    <xf numFmtId="0" fontId="9" fillId="5" borderId="0" xfId="0" applyFont="1" applyFill="1"/>
    <xf numFmtId="3" fontId="9" fillId="5" borderId="0" xfId="0" applyNumberFormat="1" applyFont="1" applyFill="1"/>
    <xf numFmtId="0" fontId="27" fillId="0" borderId="0" xfId="0" applyFont="1"/>
    <xf numFmtId="3" fontId="2" fillId="2" borderId="0" xfId="0" applyNumberFormat="1" applyFont="1" applyFill="1" applyAlignment="1">
      <alignment horizontal="center"/>
    </xf>
    <xf numFmtId="3" fontId="11" fillId="2" borderId="0" xfId="0" applyNumberFormat="1" applyFont="1" applyFill="1" applyAlignment="1">
      <alignment horizontal="center"/>
    </xf>
    <xf numFmtId="3" fontId="2" fillId="7" borderId="0" xfId="0" applyNumberFormat="1" applyFont="1" applyFill="1" applyAlignment="1">
      <alignment horizontal="center"/>
    </xf>
    <xf numFmtId="3" fontId="11" fillId="4" borderId="0" xfId="0" applyNumberFormat="1" applyFont="1" applyFill="1" applyAlignment="1">
      <alignment horizontal="center"/>
    </xf>
    <xf numFmtId="3" fontId="11" fillId="4" borderId="3" xfId="0" applyNumberFormat="1" applyFont="1" applyFill="1" applyBorder="1" applyAlignment="1">
      <alignment horizontal="center"/>
    </xf>
    <xf numFmtId="3" fontId="2" fillId="5" borderId="0" xfId="0" applyNumberFormat="1" applyFont="1" applyFill="1" applyAlignment="1">
      <alignment horizontal="center"/>
    </xf>
    <xf numFmtId="3" fontId="2" fillId="5" borderId="3" xfId="0" applyNumberFormat="1" applyFont="1" applyFill="1" applyBorder="1" applyAlignment="1">
      <alignment horizontal="center"/>
    </xf>
    <xf numFmtId="3" fontId="2" fillId="8" borderId="0" xfId="0" applyNumberFormat="1" applyFont="1" applyFill="1" applyAlignment="1">
      <alignment horizontal="center"/>
    </xf>
    <xf numFmtId="3" fontId="2" fillId="8" borderId="3" xfId="0" applyNumberFormat="1" applyFont="1" applyFill="1" applyBorder="1" applyAlignment="1">
      <alignment horizontal="center"/>
    </xf>
    <xf numFmtId="3" fontId="2" fillId="2" borderId="4" xfId="0" applyNumberFormat="1" applyFont="1" applyFill="1" applyBorder="1" applyAlignment="1">
      <alignment horizontal="center"/>
    </xf>
    <xf numFmtId="2" fontId="8" fillId="2" borderId="0" xfId="0" applyNumberFormat="1" applyFont="1" applyFill="1" applyAlignment="1">
      <alignment horizontal="center" vertical="center" wrapText="1"/>
    </xf>
    <xf numFmtId="165" fontId="6" fillId="7" borderId="5"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165" fontId="6" fillId="5" borderId="5" xfId="0" applyNumberFormat="1" applyFont="1" applyFill="1" applyBorder="1" applyAlignment="1">
      <alignment horizontal="center" vertical="center" wrapText="1"/>
    </xf>
    <xf numFmtId="165" fontId="6" fillId="8" borderId="4" xfId="0" applyNumberFormat="1" applyFont="1" applyFill="1" applyBorder="1" applyAlignment="1">
      <alignment horizontal="center" vertical="center" wrapText="1"/>
    </xf>
    <xf numFmtId="2" fontId="8" fillId="8" borderId="0" xfId="0" applyNumberFormat="1" applyFont="1" applyFill="1" applyAlignment="1">
      <alignment horizontal="center" vertical="center" wrapText="1"/>
    </xf>
    <xf numFmtId="0" fontId="28" fillId="0" borderId="0" xfId="0" applyFont="1"/>
    <xf numFmtId="0" fontId="25" fillId="0" borderId="0" xfId="0" applyFont="1" applyAlignment="1">
      <alignment vertical="center"/>
    </xf>
    <xf numFmtId="0" fontId="30" fillId="0" borderId="0" xfId="0" applyFont="1"/>
    <xf numFmtId="0" fontId="31" fillId="0" borderId="0" xfId="0" applyFont="1"/>
    <xf numFmtId="1" fontId="0" fillId="0" borderId="0" xfId="0" applyNumberFormat="1"/>
    <xf numFmtId="0" fontId="29" fillId="0" borderId="0" xfId="2" applyFont="1"/>
    <xf numFmtId="0" fontId="4" fillId="0" borderId="0" xfId="2" applyFont="1"/>
    <xf numFmtId="0" fontId="33" fillId="0" borderId="0" xfId="0" applyFont="1"/>
    <xf numFmtId="165" fontId="0" fillId="0" borderId="0" xfId="1" applyNumberFormat="1" applyFont="1"/>
    <xf numFmtId="164" fontId="0" fillId="0" borderId="0" xfId="0" applyNumberFormat="1"/>
    <xf numFmtId="0" fontId="6" fillId="0" borderId="7" xfId="0" applyFont="1" applyBorder="1" applyAlignment="1">
      <alignment horizontal="center" vertical="center" wrapText="1"/>
    </xf>
    <xf numFmtId="3" fontId="31" fillId="0" borderId="0" xfId="0" applyNumberFormat="1" applyFont="1"/>
    <xf numFmtId="3" fontId="34" fillId="0" borderId="0" xfId="0" applyNumberFormat="1" applyFont="1"/>
    <xf numFmtId="0" fontId="35" fillId="0" borderId="0" xfId="0" applyFont="1"/>
    <xf numFmtId="164" fontId="7" fillId="8" borderId="0" xfId="0" applyNumberFormat="1" applyFont="1" applyFill="1" applyAlignment="1">
      <alignment horizontal="center"/>
    </xf>
  </cellXfs>
  <cellStyles count="3">
    <cellStyle name="Normal" xfId="0" builtinId="0"/>
    <cellStyle name="Normal 2" xfId="2" xr:uid="{2E8101FA-7C99-4901-9B54-DC20C7C56857}"/>
    <cellStyle name="Procent" xfId="1" builtinId="5"/>
  </cellStyles>
  <dxfs count="170">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fill>
        <patternFill patternType="solid">
          <fgColor indexed="64"/>
          <bgColor theme="5" tint="0.79998168889431442"/>
        </patternFill>
      </fill>
    </dxf>
    <dxf>
      <font>
        <strike val="0"/>
        <outline val="0"/>
        <shadow val="0"/>
        <u val="none"/>
        <vertAlign val="baseline"/>
        <sz val="12"/>
        <name val="Arial"/>
        <family val="2"/>
        <scheme val="minor"/>
      </font>
      <fill>
        <patternFill patternType="solid">
          <fgColor indexed="64"/>
          <bgColor theme="5" tint="0.79998168889431442"/>
        </patternFill>
      </fill>
    </dxf>
    <dxf>
      <border outline="0">
        <bottom style="thin">
          <color indexed="64"/>
        </bottom>
      </border>
    </dxf>
    <dxf>
      <font>
        <strike val="0"/>
        <outline val="0"/>
        <shadow val="0"/>
        <u val="none"/>
        <vertAlign val="baseline"/>
        <sz val="12"/>
        <color auto="1"/>
        <name val="Arial"/>
        <family val="2"/>
        <scheme val="minor"/>
      </font>
      <fill>
        <patternFill patternType="none">
          <fgColor indexed="64"/>
          <bgColor indexed="65"/>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fill>
        <patternFill patternType="solid">
          <fgColor indexed="64"/>
          <bgColor theme="6" tint="0.79998168889431442"/>
        </patternFill>
      </fill>
    </dxf>
    <dxf>
      <font>
        <strike val="0"/>
        <outline val="0"/>
        <shadow val="0"/>
        <u val="none"/>
        <vertAlign val="baseline"/>
        <sz val="12"/>
        <name val="Arial"/>
        <family val="2"/>
        <scheme val="minor"/>
      </font>
      <fill>
        <patternFill patternType="solid">
          <fgColor indexed="64"/>
          <bgColor theme="6" tint="0.79998168889431442"/>
        </patternFill>
      </fill>
    </dxf>
    <dxf>
      <border outline="0">
        <bottom style="thin">
          <color indexed="64"/>
        </bottom>
      </border>
    </dxf>
    <dxf>
      <font>
        <strike val="0"/>
        <outline val="0"/>
        <shadow val="0"/>
        <u val="none"/>
        <vertAlign val="baseline"/>
        <sz val="12"/>
        <color auto="1"/>
        <name val="Arial"/>
        <family val="2"/>
        <scheme val="minor"/>
      </font>
      <fill>
        <patternFill patternType="none">
          <fgColor indexed="64"/>
          <bgColor indexed="65"/>
        </patternFill>
      </fill>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inor"/>
      </font>
    </dxf>
    <dxf>
      <font>
        <i val="0"/>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border outline="0">
        <top style="medium">
          <color indexed="64"/>
        </top>
        <bottom style="medium">
          <color indexed="64"/>
        </bottom>
      </border>
    </dxf>
    <dxf>
      <font>
        <strike val="0"/>
        <outline val="0"/>
        <shadow val="0"/>
        <u val="none"/>
        <vertAlign val="baseline"/>
        <sz val="12"/>
        <name val="Arial"/>
        <family val="2"/>
        <scheme val="minor"/>
      </font>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strike val="0"/>
        <outline val="0"/>
        <shadow val="0"/>
        <u val="none"/>
        <vertAlign val="baseline"/>
        <sz val="12"/>
        <name val="Arial"/>
        <family val="2"/>
        <scheme val="minor"/>
      </font>
    </dxf>
    <dxf>
      <font>
        <i val="0"/>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border outline="0">
        <top style="medium">
          <color indexed="64"/>
        </top>
        <bottom style="medium">
          <color indexed="64"/>
        </bottom>
      </border>
    </dxf>
    <dxf>
      <font>
        <strike val="0"/>
        <outline val="0"/>
        <shadow val="0"/>
        <u val="none"/>
        <vertAlign val="baseline"/>
        <sz val="12"/>
        <name val="Arial"/>
        <family val="2"/>
        <scheme val="minor"/>
      </font>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b val="0"/>
        <i/>
        <strike val="0"/>
        <condense val="0"/>
        <extend val="0"/>
        <outline val="0"/>
        <shadow val="0"/>
        <u val="none"/>
        <vertAlign val="baseline"/>
        <sz val="11"/>
        <color auto="1"/>
        <name val="Arial"/>
        <family val="2"/>
        <scheme val="minor"/>
      </font>
      <numFmt numFmtId="3"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5"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6" formatCode="0.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minor"/>
      </font>
      <fill>
        <patternFill patternType="solid">
          <fgColor indexed="64"/>
          <bgColor theme="0"/>
        </patternFill>
      </fill>
      <alignment horizontal="center" vertical="center" textRotation="0" wrapText="1" indent="0" justifyLastLine="0" shrinkToFit="0" readingOrder="0"/>
    </dxf>
    <dxf>
      <border outline="0">
        <bottom style="medium">
          <color indexed="64"/>
        </bottom>
      </border>
    </dxf>
    <dxf>
      <font>
        <strike val="0"/>
        <outline val="0"/>
        <shadow val="0"/>
        <u val="none"/>
        <vertAlign val="baseline"/>
        <sz val="12"/>
        <name val="Arial"/>
        <family val="2"/>
        <scheme val="minor"/>
      </font>
      <fill>
        <patternFill>
          <fgColor indexed="64"/>
          <bgColor theme="0"/>
        </patternFill>
      </fill>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Svensk</a:t>
            </a:r>
            <a:r>
              <a:rPr lang="sv-SE" baseline="0"/>
              <a:t> m</a:t>
            </a:r>
            <a:r>
              <a:rPr lang="sv-SE"/>
              <a:t>arknadsbalans griskött</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lineChart>
        <c:grouping val="standard"/>
        <c:varyColors val="0"/>
        <c:ser>
          <c:idx val="0"/>
          <c:order val="0"/>
          <c:tx>
            <c:strRef>
              <c:f>Helårsbalans!$B$13</c:f>
              <c:strCache>
                <c:ptCount val="1"/>
                <c:pt idx="0">
                  <c:v>Produktion</c:v>
                </c:pt>
              </c:strCache>
            </c:strRef>
          </c:tx>
          <c:spPr>
            <a:ln w="25400" cap="rnd">
              <a:solidFill>
                <a:srgbClr val="0070C0"/>
              </a:solidFill>
              <a:round/>
            </a:ln>
            <a:effectLst/>
          </c:spPr>
          <c:marker>
            <c:symbol val="none"/>
          </c:marker>
          <c:cat>
            <c:numRef>
              <c:f>Helårsbalans!$A$29:$A$58</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Helårsbalans!$B$29:$B$58</c:f>
              <c:numCache>
                <c:formatCode>0.0</c:formatCode>
                <c:ptCount val="30"/>
                <c:pt idx="0">
                  <c:v>308.81400000000002</c:v>
                </c:pt>
                <c:pt idx="1">
                  <c:v>319.80900000000003</c:v>
                </c:pt>
                <c:pt idx="2">
                  <c:v>329.34500000000003</c:v>
                </c:pt>
                <c:pt idx="3">
                  <c:v>330.41199999999998</c:v>
                </c:pt>
                <c:pt idx="4">
                  <c:v>325.42599999999999</c:v>
                </c:pt>
                <c:pt idx="5">
                  <c:v>276.97500000000002</c:v>
                </c:pt>
                <c:pt idx="6">
                  <c:v>275.86599999999999</c:v>
                </c:pt>
                <c:pt idx="7">
                  <c:v>283.81400000000002</c:v>
                </c:pt>
                <c:pt idx="8">
                  <c:v>287.52600000000001</c:v>
                </c:pt>
                <c:pt idx="9">
                  <c:v>294.49799999999999</c:v>
                </c:pt>
                <c:pt idx="10">
                  <c:v>275.13099999999997</c:v>
                </c:pt>
                <c:pt idx="11">
                  <c:v>264.44799999999998</c:v>
                </c:pt>
                <c:pt idx="12">
                  <c:v>264.86900000000003</c:v>
                </c:pt>
                <c:pt idx="13">
                  <c:v>270.71699999999998</c:v>
                </c:pt>
                <c:pt idx="14">
                  <c:v>260.74799999999999</c:v>
                </c:pt>
                <c:pt idx="15">
                  <c:v>263.48</c:v>
                </c:pt>
                <c:pt idx="16">
                  <c:v>256.08</c:v>
                </c:pt>
                <c:pt idx="17">
                  <c:v>232.97</c:v>
                </c:pt>
                <c:pt idx="18">
                  <c:v>234.1</c:v>
                </c:pt>
                <c:pt idx="19">
                  <c:v>236.2</c:v>
                </c:pt>
                <c:pt idx="20">
                  <c:v>233.5</c:v>
                </c:pt>
                <c:pt idx="21">
                  <c:v>232.8</c:v>
                </c:pt>
                <c:pt idx="22">
                  <c:v>240.7</c:v>
                </c:pt>
                <c:pt idx="23">
                  <c:v>249.79</c:v>
                </c:pt>
                <c:pt idx="24">
                  <c:v>240.29</c:v>
                </c:pt>
                <c:pt idx="25">
                  <c:v>246.54</c:v>
                </c:pt>
                <c:pt idx="26">
                  <c:v>252.55</c:v>
                </c:pt>
                <c:pt idx="27">
                  <c:v>254.25</c:v>
                </c:pt>
                <c:pt idx="28">
                  <c:v>243.44</c:v>
                </c:pt>
                <c:pt idx="29">
                  <c:v>245.69</c:v>
                </c:pt>
              </c:numCache>
            </c:numRef>
          </c:val>
          <c:smooth val="0"/>
          <c:extLst>
            <c:ext xmlns:c16="http://schemas.microsoft.com/office/drawing/2014/chart" uri="{C3380CC4-5D6E-409C-BE32-E72D297353CC}">
              <c16:uniqueId val="{00000000-4CFB-4F92-9FBA-A7BA304B06C9}"/>
            </c:ext>
          </c:extLst>
        </c:ser>
        <c:ser>
          <c:idx val="1"/>
          <c:order val="1"/>
          <c:tx>
            <c:strRef>
              <c:f>Helårsbalans!$C$13</c:f>
              <c:strCache>
                <c:ptCount val="1"/>
                <c:pt idx="0">
                  <c:v>Import</c:v>
                </c:pt>
              </c:strCache>
            </c:strRef>
          </c:tx>
          <c:spPr>
            <a:ln w="25400" cap="rnd">
              <a:solidFill>
                <a:srgbClr val="C00000"/>
              </a:solidFill>
              <a:prstDash val="solid"/>
              <a:round/>
            </a:ln>
            <a:effectLst/>
          </c:spPr>
          <c:marker>
            <c:symbol val="none"/>
          </c:marker>
          <c:cat>
            <c:numRef>
              <c:f>Helårsbalans!$A$29:$A$58</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Helårsbalans!$C$29:$C$58</c:f>
              <c:numCache>
                <c:formatCode>0.0</c:formatCode>
                <c:ptCount val="30"/>
                <c:pt idx="0">
                  <c:v>29.017769870994591</c:v>
                </c:pt>
                <c:pt idx="1">
                  <c:v>29.073264391732554</c:v>
                </c:pt>
                <c:pt idx="2">
                  <c:v>33.019926480787902</c:v>
                </c:pt>
                <c:pt idx="3">
                  <c:v>41.190118185601335</c:v>
                </c:pt>
                <c:pt idx="4">
                  <c:v>45.592360244139272</c:v>
                </c:pt>
                <c:pt idx="5">
                  <c:v>59.734762657788863</c:v>
                </c:pt>
                <c:pt idx="6">
                  <c:v>53.776451518934671</c:v>
                </c:pt>
                <c:pt idx="7">
                  <c:v>62.722305035372457</c:v>
                </c:pt>
                <c:pt idx="8">
                  <c:v>66.955072409488125</c:v>
                </c:pt>
                <c:pt idx="9">
                  <c:v>69.956221944791238</c:v>
                </c:pt>
                <c:pt idx="10">
                  <c:v>83.401076987099458</c:v>
                </c:pt>
                <c:pt idx="11">
                  <c:v>90.445340407823551</c:v>
                </c:pt>
                <c:pt idx="12">
                  <c:v>103.51847385212928</c:v>
                </c:pt>
                <c:pt idx="13">
                  <c:v>113.712537661257</c:v>
                </c:pt>
                <c:pt idx="14">
                  <c:v>110.57482188930503</c:v>
                </c:pt>
                <c:pt idx="15">
                  <c:v>121.14011929532528</c:v>
                </c:pt>
                <c:pt idx="16">
                  <c:v>125.50204216951035</c:v>
                </c:pt>
                <c:pt idx="17">
                  <c:v>134.7833</c:v>
                </c:pt>
                <c:pt idx="18">
                  <c:v>142.542</c:v>
                </c:pt>
                <c:pt idx="19">
                  <c:v>132.7912</c:v>
                </c:pt>
                <c:pt idx="20">
                  <c:v>127.68510000000001</c:v>
                </c:pt>
                <c:pt idx="21">
                  <c:v>124.8622</c:v>
                </c:pt>
                <c:pt idx="22">
                  <c:v>116.3415</c:v>
                </c:pt>
                <c:pt idx="23">
                  <c:v>108.6219</c:v>
                </c:pt>
                <c:pt idx="24">
                  <c:v>101.2325</c:v>
                </c:pt>
                <c:pt idx="25">
                  <c:v>80.264099999999999</c:v>
                </c:pt>
                <c:pt idx="26">
                  <c:v>80.5642</c:v>
                </c:pt>
                <c:pt idx="27">
                  <c:v>83.645399999999995</c:v>
                </c:pt>
                <c:pt idx="28">
                  <c:v>81.231800000000007</c:v>
                </c:pt>
                <c:pt idx="29">
                  <c:v>81.369900000000001</c:v>
                </c:pt>
              </c:numCache>
            </c:numRef>
          </c:val>
          <c:smooth val="0"/>
          <c:extLst>
            <c:ext xmlns:c16="http://schemas.microsoft.com/office/drawing/2014/chart" uri="{C3380CC4-5D6E-409C-BE32-E72D297353CC}">
              <c16:uniqueId val="{00000001-4CFB-4F92-9FBA-A7BA304B06C9}"/>
            </c:ext>
          </c:extLst>
        </c:ser>
        <c:ser>
          <c:idx val="2"/>
          <c:order val="2"/>
          <c:tx>
            <c:strRef>
              <c:f>Helårsbalans!$D$13</c:f>
              <c:strCache>
                <c:ptCount val="1"/>
                <c:pt idx="0">
                  <c:v>Export</c:v>
                </c:pt>
              </c:strCache>
            </c:strRef>
          </c:tx>
          <c:spPr>
            <a:ln w="25400" cap="rnd">
              <a:solidFill>
                <a:srgbClr val="93C01B">
                  <a:lumMod val="75000"/>
                </a:srgbClr>
              </a:solidFill>
              <a:prstDash val="solid"/>
              <a:round/>
            </a:ln>
            <a:effectLst/>
          </c:spPr>
          <c:marker>
            <c:symbol val="none"/>
          </c:marker>
          <c:cat>
            <c:numRef>
              <c:f>Helårsbalans!$A$29:$A$58</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Helårsbalans!$D$29:$D$58</c:f>
              <c:numCache>
                <c:formatCode>0.0</c:formatCode>
                <c:ptCount val="30"/>
                <c:pt idx="0">
                  <c:v>22.864087113330559</c:v>
                </c:pt>
                <c:pt idx="1">
                  <c:v>37.203862671660417</c:v>
                </c:pt>
                <c:pt idx="2">
                  <c:v>46.624206963517828</c:v>
                </c:pt>
                <c:pt idx="3">
                  <c:v>39.526155500069365</c:v>
                </c:pt>
                <c:pt idx="4">
                  <c:v>47.637766819253713</c:v>
                </c:pt>
                <c:pt idx="5">
                  <c:v>19.985716188098209</c:v>
                </c:pt>
                <c:pt idx="6">
                  <c:v>20.925726869191283</c:v>
                </c:pt>
                <c:pt idx="7">
                  <c:v>23.010469274517963</c:v>
                </c:pt>
                <c:pt idx="8">
                  <c:v>30.762838535164374</c:v>
                </c:pt>
                <c:pt idx="9">
                  <c:v>35.948126231100012</c:v>
                </c:pt>
                <c:pt idx="10">
                  <c:v>35.785343736995429</c:v>
                </c:pt>
                <c:pt idx="11">
                  <c:v>32.659589679567212</c:v>
                </c:pt>
                <c:pt idx="12">
                  <c:v>38.045501595228181</c:v>
                </c:pt>
                <c:pt idx="13">
                  <c:v>50.217764322374812</c:v>
                </c:pt>
                <c:pt idx="14">
                  <c:v>36.227186156193646</c:v>
                </c:pt>
                <c:pt idx="15">
                  <c:v>37.838725204605353</c:v>
                </c:pt>
                <c:pt idx="16">
                  <c:v>29.557522402552365</c:v>
                </c:pt>
                <c:pt idx="17">
                  <c:v>26.0716</c:v>
                </c:pt>
                <c:pt idx="18">
                  <c:v>25.9192</c:v>
                </c:pt>
                <c:pt idx="19">
                  <c:v>29.033799999999999</c:v>
                </c:pt>
                <c:pt idx="20">
                  <c:v>27.381399999999999</c:v>
                </c:pt>
                <c:pt idx="21">
                  <c:v>25.8889</c:v>
                </c:pt>
                <c:pt idx="22">
                  <c:v>28.404800000000002</c:v>
                </c:pt>
                <c:pt idx="23">
                  <c:v>28.953399999999998</c:v>
                </c:pt>
                <c:pt idx="24">
                  <c:v>28.5245</c:v>
                </c:pt>
                <c:pt idx="25">
                  <c:v>21.11364</c:v>
                </c:pt>
                <c:pt idx="26">
                  <c:v>28.627600000000001</c:v>
                </c:pt>
                <c:pt idx="27">
                  <c:v>30.198699999999999</c:v>
                </c:pt>
                <c:pt idx="28">
                  <c:v>30.879799999999999</c:v>
                </c:pt>
                <c:pt idx="29">
                  <c:v>25.937200000000001</c:v>
                </c:pt>
              </c:numCache>
            </c:numRef>
          </c:val>
          <c:smooth val="0"/>
          <c:extLst>
            <c:ext xmlns:c16="http://schemas.microsoft.com/office/drawing/2014/chart" uri="{C3380CC4-5D6E-409C-BE32-E72D297353CC}">
              <c16:uniqueId val="{00000002-4CFB-4F92-9FBA-A7BA304B06C9}"/>
            </c:ext>
          </c:extLst>
        </c:ser>
        <c:ser>
          <c:idx val="3"/>
          <c:order val="3"/>
          <c:tx>
            <c:strRef>
              <c:f>Helårsbalans!$E$13</c:f>
              <c:strCache>
                <c:ptCount val="1"/>
                <c:pt idx="0">
                  <c:v>Totalkonsumtion</c:v>
                </c:pt>
              </c:strCache>
            </c:strRef>
          </c:tx>
          <c:spPr>
            <a:ln w="25400" cap="rnd">
              <a:solidFill>
                <a:srgbClr val="FFC000"/>
              </a:solidFill>
              <a:round/>
            </a:ln>
            <a:effectLst/>
          </c:spPr>
          <c:marker>
            <c:symbol val="none"/>
          </c:marker>
          <c:cat>
            <c:numRef>
              <c:f>Helårsbalans!$A$29:$A$58</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Helårsbalans!$E$29:$E$58</c:f>
              <c:numCache>
                <c:formatCode>0.0</c:formatCode>
                <c:ptCount val="30"/>
                <c:pt idx="0">
                  <c:v>316.511752757664</c:v>
                </c:pt>
                <c:pt idx="1">
                  <c:v>313.27744672007213</c:v>
                </c:pt>
                <c:pt idx="2">
                  <c:v>317.38744451727007</c:v>
                </c:pt>
                <c:pt idx="3">
                  <c:v>333.72802268553193</c:v>
                </c:pt>
                <c:pt idx="4">
                  <c:v>325.00772342488557</c:v>
                </c:pt>
                <c:pt idx="5">
                  <c:v>318.1089214696907</c:v>
                </c:pt>
                <c:pt idx="6">
                  <c:v>310.09605464974334</c:v>
                </c:pt>
                <c:pt idx="7">
                  <c:v>324.94490576085451</c:v>
                </c:pt>
                <c:pt idx="8">
                  <c:v>325.15586387432381</c:v>
                </c:pt>
                <c:pt idx="9">
                  <c:v>329.97858571369125</c:v>
                </c:pt>
                <c:pt idx="10">
                  <c:v>324.122388250104</c:v>
                </c:pt>
                <c:pt idx="11">
                  <c:v>323.55599072825635</c:v>
                </c:pt>
                <c:pt idx="12">
                  <c:v>331.6663172569011</c:v>
                </c:pt>
                <c:pt idx="13">
                  <c:v>335.56535833888216</c:v>
                </c:pt>
                <c:pt idx="14">
                  <c:v>336.39937573311141</c:v>
                </c:pt>
                <c:pt idx="15">
                  <c:v>348.09879409071999</c:v>
                </c:pt>
                <c:pt idx="16">
                  <c:v>353.30491976695794</c:v>
                </c:pt>
                <c:pt idx="17">
                  <c:v>342.84654999999998</c:v>
                </c:pt>
                <c:pt idx="18">
                  <c:v>351.89330000000001</c:v>
                </c:pt>
                <c:pt idx="19">
                  <c:v>341.13839999999999</c:v>
                </c:pt>
                <c:pt idx="20">
                  <c:v>334.97120000000001</c:v>
                </c:pt>
                <c:pt idx="21">
                  <c:v>332.93729999999999</c:v>
                </c:pt>
                <c:pt idx="22">
                  <c:v>329.84019999999998</c:v>
                </c:pt>
                <c:pt idx="23">
                  <c:v>330.70744999999999</c:v>
                </c:pt>
                <c:pt idx="24">
                  <c:v>314.19945000000001</c:v>
                </c:pt>
                <c:pt idx="25">
                  <c:v>306.92316</c:v>
                </c:pt>
                <c:pt idx="26">
                  <c:v>305.74935000000005</c:v>
                </c:pt>
                <c:pt idx="27">
                  <c:v>308.96795000000003</c:v>
                </c:pt>
                <c:pt idx="28">
                  <c:v>295.00920000000002</c:v>
                </c:pt>
                <c:pt idx="29">
                  <c:v>302.35115000000002</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4"/>
          <c:order val="4"/>
          <c:tx>
            <c:strRef>
              <c:f>Helårsbalans!$F$13</c:f>
              <c:strCache>
                <c:ptCount val="1"/>
                <c:pt idx="0">
                  <c:v>Försörjningsgrad</c:v>
                </c:pt>
              </c:strCache>
            </c:strRef>
          </c:tx>
          <c:spPr>
            <a:ln w="25400" cap="rnd">
              <a:solidFill>
                <a:sysClr val="windowText" lastClr="000000"/>
              </a:solidFill>
              <a:prstDash val="dash"/>
              <a:round/>
            </a:ln>
            <a:effectLst/>
          </c:spPr>
          <c:marker>
            <c:symbol val="none"/>
          </c:marker>
          <c:cat>
            <c:numRef>
              <c:f>Helårsbalans!$A$29:$A$58</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Helårsbalans!$F$29:$F$58</c:f>
              <c:numCache>
                <c:formatCode>0.0%</c:formatCode>
                <c:ptCount val="30"/>
                <c:pt idx="0">
                  <c:v>0.97567940940392905</c:v>
                </c:pt>
                <c:pt idx="1">
                  <c:v>1.0208491014859558</c:v>
                </c:pt>
                <c:pt idx="2">
                  <c:v>1.0376749480462808</c:v>
                </c:pt>
                <c:pt idx="3">
                  <c:v>0.99006369720214771</c:v>
                </c:pt>
                <c:pt idx="4">
                  <c:v>1.0012869742623549</c:v>
                </c:pt>
                <c:pt idx="5">
                  <c:v>0.87069233619840525</c:v>
                </c:pt>
                <c:pt idx="6">
                  <c:v>0.88961467217502477</c:v>
                </c:pt>
                <c:pt idx="7">
                  <c:v>0.8734219092785992</c:v>
                </c:pt>
                <c:pt idx="8">
                  <c:v>0.88427130476457239</c:v>
                </c:pt>
                <c:pt idx="9">
                  <c:v>0.89247609617771895</c:v>
                </c:pt>
                <c:pt idx="10">
                  <c:v>0.84884910754051157</c:v>
                </c:pt>
                <c:pt idx="11">
                  <c:v>0.81731758205058502</c:v>
                </c:pt>
                <c:pt idx="12">
                  <c:v>0.79860084132341547</c:v>
                </c:pt>
                <c:pt idx="13">
                  <c:v>0.80674894852110202</c:v>
                </c:pt>
                <c:pt idx="14">
                  <c:v>0.77511439916246805</c:v>
                </c:pt>
                <c:pt idx="15">
                  <c:v>0.75691155635354779</c:v>
                </c:pt>
                <c:pt idx="16">
                  <c:v>0.7248130033652288</c:v>
                </c:pt>
                <c:pt idx="17">
                  <c:v>0.67951682757198528</c:v>
                </c:pt>
                <c:pt idx="18">
                  <c:v>0.66525847465694854</c:v>
                </c:pt>
                <c:pt idx="19">
                  <c:v>0.69238760573421221</c:v>
                </c:pt>
                <c:pt idx="20">
                  <c:v>0.69707485300228789</c:v>
                </c:pt>
                <c:pt idx="21">
                  <c:v>0.69923075606127649</c:v>
                </c:pt>
                <c:pt idx="22">
                  <c:v>0.72974731400235626</c:v>
                </c:pt>
                <c:pt idx="23">
                  <c:v>0.75532014776201739</c:v>
                </c:pt>
                <c:pt idx="24">
                  <c:v>0.76476900261919611</c:v>
                </c:pt>
                <c:pt idx="25">
                  <c:v>0.80326294047018154</c:v>
                </c:pt>
                <c:pt idx="26">
                  <c:v>0.82600339133999789</c:v>
                </c:pt>
                <c:pt idx="27">
                  <c:v>0.82290088664536232</c:v>
                </c:pt>
                <c:pt idx="28">
                  <c:v>0.82519460410048218</c:v>
                </c:pt>
                <c:pt idx="29">
                  <c:v>0.812598199146919</c:v>
                </c:pt>
              </c:numCache>
            </c:numRef>
          </c:val>
          <c:smooth val="0"/>
          <c:extLst>
            <c:ext xmlns:c16="http://schemas.microsoft.com/office/drawing/2014/chart" uri="{C3380CC4-5D6E-409C-BE32-E72D297353CC}">
              <c16:uniqueId val="{00000004-4CFB-4F92-9FBA-A7BA304B06C9}"/>
            </c:ext>
          </c:extLst>
        </c:ser>
        <c:dLbls>
          <c:showLegendKey val="0"/>
          <c:showVal val="0"/>
          <c:showCatName val="0"/>
          <c:showSerName val="0"/>
          <c:showPercent val="0"/>
          <c:showBubbleSize val="0"/>
        </c:dLbls>
        <c:marker val="1"/>
        <c:smooth val="0"/>
        <c:axId val="607381688"/>
        <c:axId val="607385624"/>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429023"/>
        <c:crosses val="autoZero"/>
        <c:auto val="1"/>
        <c:lblAlgn val="ctr"/>
        <c:lblOffset val="100"/>
        <c:noMultiLvlLbl val="0"/>
      </c:catAx>
      <c:valAx>
        <c:axId val="832429023"/>
        <c:scaling>
          <c:orientation val="minMax"/>
          <c:max val="3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tusen ton slaktad vikt</a:t>
                </a:r>
              </a:p>
            </c:rich>
          </c:tx>
          <c:layout>
            <c:manualLayout>
              <c:xMode val="edge"/>
              <c:yMode val="edge"/>
              <c:x val="5.2952078369075985E-3"/>
              <c:y val="0.3059955937630167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4040239"/>
        <c:crosses val="autoZero"/>
        <c:crossBetween val="between"/>
      </c:valAx>
      <c:valAx>
        <c:axId val="607385624"/>
        <c:scaling>
          <c:orientation val="minMax"/>
          <c:max val="1.1000000000000001"/>
          <c:min val="0"/>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försörjningsgrad</a:t>
                </a:r>
              </a:p>
            </c:rich>
          </c:tx>
          <c:layout>
            <c:manualLayout>
              <c:xMode val="edge"/>
              <c:yMode val="edge"/>
              <c:x val="0.96736188998273032"/>
              <c:y val="0.2974436585257351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07381688"/>
        <c:crosses val="max"/>
        <c:crossBetween val="between"/>
      </c:valAx>
      <c:catAx>
        <c:axId val="607381688"/>
        <c:scaling>
          <c:orientation val="minMax"/>
        </c:scaling>
        <c:delete val="1"/>
        <c:axPos val="b"/>
        <c:numFmt formatCode="General" sourceLinked="1"/>
        <c:majorTickMark val="out"/>
        <c:minorTickMark val="none"/>
        <c:tickLblPos val="nextTo"/>
        <c:crossAx val="6073856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griskött per land</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21687264838504233"/>
          <c:y val="0.12482435146220566"/>
          <c:w val="0.75821229377082555"/>
          <c:h val="0.52021247438967166"/>
        </c:manualLayout>
      </c:layout>
      <c:barChart>
        <c:barDir val="col"/>
        <c:grouping val="stacked"/>
        <c:varyColors val="0"/>
        <c:ser>
          <c:idx val="0"/>
          <c:order val="0"/>
          <c:tx>
            <c:strRef>
              <c:f>'Handel per land 2023-2024'!$C$3</c:f>
              <c:strCache>
                <c:ptCount val="1"/>
                <c:pt idx="0">
                  <c:v>Tyskland</c:v>
                </c:pt>
              </c:strCache>
            </c:strRef>
          </c:tx>
          <c:spPr>
            <a:solidFill>
              <a:srgbClr val="7DA117"/>
            </a:solidFill>
            <a:ln w="3175">
              <a:solidFill>
                <a:srgbClr val="7DA117"/>
              </a:solidFill>
            </a:ln>
            <a:effectLst/>
          </c:spPr>
          <c:invertIfNegative val="0"/>
          <c:cat>
            <c:strRef>
              <c:f>'Handel per land 2023-2024'!$A$16:$A$17</c:f>
              <c:strCache>
                <c:ptCount val="2"/>
                <c:pt idx="0">
                  <c:v>Totalt 2023</c:v>
                </c:pt>
                <c:pt idx="1">
                  <c:v>Totalt 2024</c:v>
                </c:pt>
              </c:strCache>
            </c:strRef>
          </c:cat>
          <c:val>
            <c:numRef>
              <c:f>'Handel per land 2023-2024'!$C$16:$C$17</c:f>
              <c:numCache>
                <c:formatCode>#,##0</c:formatCode>
                <c:ptCount val="2"/>
                <c:pt idx="0">
                  <c:v>30513.892079345263</c:v>
                </c:pt>
                <c:pt idx="1">
                  <c:v>28835.443196004995</c:v>
                </c:pt>
              </c:numCache>
            </c:numRef>
          </c:val>
          <c:extLst>
            <c:ext xmlns:c16="http://schemas.microsoft.com/office/drawing/2014/chart" uri="{C3380CC4-5D6E-409C-BE32-E72D297353CC}">
              <c16:uniqueId val="{00000000-56E0-4AC0-9774-D071CD0A469C}"/>
            </c:ext>
          </c:extLst>
        </c:ser>
        <c:ser>
          <c:idx val="1"/>
          <c:order val="1"/>
          <c:tx>
            <c:strRef>
              <c:f>'Handel per land 2023-2024'!$D$3</c:f>
              <c:strCache>
                <c:ptCount val="1"/>
                <c:pt idx="0">
                  <c:v>Danmark</c:v>
                </c:pt>
              </c:strCache>
            </c:strRef>
          </c:tx>
          <c:spPr>
            <a:pattFill prst="trellis">
              <a:fgClr>
                <a:srgbClr val="179EDB"/>
              </a:fgClr>
              <a:bgClr>
                <a:schemeClr val="bg1"/>
              </a:bgClr>
            </a:pattFill>
            <a:ln w="3175">
              <a:solidFill>
                <a:srgbClr val="179EDB"/>
              </a:solidFill>
            </a:ln>
            <a:effectLst/>
          </c:spPr>
          <c:invertIfNegative val="0"/>
          <c:cat>
            <c:strRef>
              <c:f>'Handel per land 2023-2024'!$A$16:$A$17</c:f>
              <c:strCache>
                <c:ptCount val="2"/>
                <c:pt idx="0">
                  <c:v>Totalt 2023</c:v>
                </c:pt>
                <c:pt idx="1">
                  <c:v>Totalt 2024</c:v>
                </c:pt>
              </c:strCache>
            </c:strRef>
          </c:cat>
          <c:val>
            <c:numRef>
              <c:f>'Handel per land 2023-2024'!$D$16:$D$17</c:f>
              <c:numCache>
                <c:formatCode>#,##0</c:formatCode>
                <c:ptCount val="2"/>
                <c:pt idx="0">
                  <c:v>20386.068664169787</c:v>
                </c:pt>
                <c:pt idx="1">
                  <c:v>23292.499791926759</c:v>
                </c:pt>
              </c:numCache>
            </c:numRef>
          </c:val>
          <c:extLst>
            <c:ext xmlns:c16="http://schemas.microsoft.com/office/drawing/2014/chart" uri="{C3380CC4-5D6E-409C-BE32-E72D297353CC}">
              <c16:uniqueId val="{00000001-56E0-4AC0-9774-D071CD0A469C}"/>
            </c:ext>
          </c:extLst>
        </c:ser>
        <c:ser>
          <c:idx val="2"/>
          <c:order val="2"/>
          <c:tx>
            <c:strRef>
              <c:f>'Handel per land 2023-2024'!$E$3</c:f>
              <c:strCache>
                <c:ptCount val="1"/>
                <c:pt idx="0">
                  <c:v>Polen</c:v>
                </c:pt>
              </c:strCache>
            </c:strRef>
          </c:tx>
          <c:spPr>
            <a:pattFill prst="openDmnd">
              <a:fgClr>
                <a:schemeClr val="bg1"/>
              </a:fgClr>
              <a:bgClr>
                <a:srgbClr val="ED1C24"/>
              </a:bgClr>
            </a:pattFill>
            <a:ln w="3175">
              <a:solidFill>
                <a:srgbClr val="ED1C24"/>
              </a:solidFill>
            </a:ln>
            <a:effectLst/>
          </c:spPr>
          <c:invertIfNegative val="0"/>
          <c:cat>
            <c:strRef>
              <c:f>'Handel per land 2023-2024'!$A$16:$A$17</c:f>
              <c:strCache>
                <c:ptCount val="2"/>
                <c:pt idx="0">
                  <c:v>Totalt 2023</c:v>
                </c:pt>
                <c:pt idx="1">
                  <c:v>Totalt 2024</c:v>
                </c:pt>
              </c:strCache>
            </c:strRef>
          </c:cat>
          <c:val>
            <c:numRef>
              <c:f>'Handel per land 2023-2024'!$E$16:$E$17</c:f>
              <c:numCache>
                <c:formatCode>#,##0</c:formatCode>
                <c:ptCount val="2"/>
                <c:pt idx="0">
                  <c:v>11168.958940213623</c:v>
                </c:pt>
                <c:pt idx="1">
                  <c:v>10341.090997364405</c:v>
                </c:pt>
              </c:numCache>
            </c:numRef>
          </c:val>
          <c:extLst>
            <c:ext xmlns:c16="http://schemas.microsoft.com/office/drawing/2014/chart" uri="{C3380CC4-5D6E-409C-BE32-E72D297353CC}">
              <c16:uniqueId val="{00000002-56E0-4AC0-9774-D071CD0A469C}"/>
            </c:ext>
          </c:extLst>
        </c:ser>
        <c:ser>
          <c:idx val="3"/>
          <c:order val="3"/>
          <c:tx>
            <c:strRef>
              <c:f>'Handel per land 2023-2024'!$F$3</c:f>
              <c:strCache>
                <c:ptCount val="1"/>
                <c:pt idx="0">
                  <c:v>Nederländerna</c:v>
                </c:pt>
              </c:strCache>
            </c:strRef>
          </c:tx>
          <c:spPr>
            <a:pattFill prst="ltHorz">
              <a:fgClr>
                <a:schemeClr val="bg1"/>
              </a:fgClr>
              <a:bgClr>
                <a:srgbClr val="E07A0A"/>
              </a:bgClr>
            </a:pattFill>
            <a:ln w="3175">
              <a:solidFill>
                <a:srgbClr val="E07A0A"/>
              </a:solidFill>
            </a:ln>
            <a:effectLst/>
          </c:spPr>
          <c:invertIfNegative val="0"/>
          <c:cat>
            <c:strRef>
              <c:f>'Handel per land 2023-2024'!$A$16:$A$17</c:f>
              <c:strCache>
                <c:ptCount val="2"/>
                <c:pt idx="0">
                  <c:v>Totalt 2023</c:v>
                </c:pt>
                <c:pt idx="1">
                  <c:v>Totalt 2024</c:v>
                </c:pt>
              </c:strCache>
            </c:strRef>
          </c:cat>
          <c:val>
            <c:numRef>
              <c:f>'Handel per land 2023-2024'!$F$16:$F$17</c:f>
              <c:numCache>
                <c:formatCode>#,##0</c:formatCode>
                <c:ptCount val="2"/>
                <c:pt idx="0">
                  <c:v>4978.5691496740183</c:v>
                </c:pt>
                <c:pt idx="1">
                  <c:v>7967.3853516437784</c:v>
                </c:pt>
              </c:numCache>
            </c:numRef>
          </c:val>
          <c:extLst>
            <c:ext xmlns:c16="http://schemas.microsoft.com/office/drawing/2014/chart" uri="{C3380CC4-5D6E-409C-BE32-E72D297353CC}">
              <c16:uniqueId val="{00000003-56E0-4AC0-9774-D071CD0A469C}"/>
            </c:ext>
          </c:extLst>
        </c:ser>
        <c:ser>
          <c:idx val="4"/>
          <c:order val="4"/>
          <c:tx>
            <c:strRef>
              <c:f>'Handel per land 2023-2024'!$G$3</c:f>
              <c:strCache>
                <c:ptCount val="1"/>
                <c:pt idx="0">
                  <c:v>Övriga</c:v>
                </c:pt>
              </c:strCache>
            </c:strRef>
          </c:tx>
          <c:spPr>
            <a:pattFill prst="ltUpDiag">
              <a:fgClr>
                <a:schemeClr val="bg1"/>
              </a:fgClr>
              <a:bgClr>
                <a:srgbClr val="7DA117"/>
              </a:bgClr>
            </a:pattFill>
            <a:ln w="3175">
              <a:solidFill>
                <a:srgbClr val="7DA117"/>
              </a:solidFill>
            </a:ln>
            <a:effectLst/>
          </c:spPr>
          <c:invertIfNegative val="0"/>
          <c:cat>
            <c:strRef>
              <c:f>'Handel per land 2023-2024'!$A$16:$A$17</c:f>
              <c:strCache>
                <c:ptCount val="2"/>
                <c:pt idx="0">
                  <c:v>Totalt 2023</c:v>
                </c:pt>
                <c:pt idx="1">
                  <c:v>Totalt 2024</c:v>
                </c:pt>
              </c:strCache>
            </c:strRef>
          </c:cat>
          <c:val>
            <c:numRef>
              <c:f>'Handel per land 2023-2024'!$G$16:$G$17</c:f>
              <c:numCache>
                <c:formatCode>#,##0</c:formatCode>
                <c:ptCount val="2"/>
                <c:pt idx="0">
                  <c:v>14184.290470245527</c:v>
                </c:pt>
                <c:pt idx="1">
                  <c:v>10933.496878901369</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8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7.2204712235122454E-2"/>
              <c:y val="0.24194925112174917"/>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griskött per land</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21482644708937074"/>
          <c:y val="0.12337774417270689"/>
          <c:w val="0.77388049813931359"/>
          <c:h val="0.52577280075089949"/>
        </c:manualLayout>
      </c:layout>
      <c:barChart>
        <c:barDir val="col"/>
        <c:grouping val="stacked"/>
        <c:varyColors val="0"/>
        <c:ser>
          <c:idx val="0"/>
          <c:order val="0"/>
          <c:tx>
            <c:strRef>
              <c:f>'Handel per land 2023-2024'!$C$23</c:f>
              <c:strCache>
                <c:ptCount val="1"/>
                <c:pt idx="0">
                  <c:v>Polen</c:v>
                </c:pt>
              </c:strCache>
            </c:strRef>
          </c:tx>
          <c:spPr>
            <a:solidFill>
              <a:srgbClr val="0083BE"/>
            </a:solidFill>
            <a:ln w="3175">
              <a:solidFill>
                <a:srgbClr val="7DA117"/>
              </a:solidFill>
            </a:ln>
            <a:effectLst/>
          </c:spPr>
          <c:invertIfNegative val="0"/>
          <c:cat>
            <c:strRef>
              <c:f>'Handel per land 2023-2024'!$A$36:$A$37</c:f>
              <c:strCache>
                <c:ptCount val="2"/>
                <c:pt idx="0">
                  <c:v>Totalt 2023</c:v>
                </c:pt>
                <c:pt idx="1">
                  <c:v>Totalt 2024</c:v>
                </c:pt>
              </c:strCache>
            </c:strRef>
          </c:cat>
          <c:val>
            <c:numRef>
              <c:f>'Handel per land 2023-2024'!$C$36:$C$37</c:f>
              <c:numCache>
                <c:formatCode>#,##0</c:formatCode>
                <c:ptCount val="2"/>
                <c:pt idx="0">
                  <c:v>7323.1604938271603</c:v>
                </c:pt>
                <c:pt idx="1">
                  <c:v>6953.2839506172832</c:v>
                </c:pt>
              </c:numCache>
            </c:numRef>
          </c:val>
          <c:extLst>
            <c:ext xmlns:c16="http://schemas.microsoft.com/office/drawing/2014/chart" uri="{C3380CC4-5D6E-409C-BE32-E72D297353CC}">
              <c16:uniqueId val="{00000000-56E0-4AC0-9774-D071CD0A469C}"/>
            </c:ext>
          </c:extLst>
        </c:ser>
        <c:ser>
          <c:idx val="1"/>
          <c:order val="1"/>
          <c:tx>
            <c:strRef>
              <c:f>'Handel per land 2023-2024'!$D$23</c:f>
              <c:strCache>
                <c:ptCount val="1"/>
                <c:pt idx="0">
                  <c:v>Danmark</c:v>
                </c:pt>
              </c:strCache>
            </c:strRef>
          </c:tx>
          <c:spPr>
            <a:pattFill prst="trellis">
              <a:fgClr>
                <a:srgbClr val="004165"/>
              </a:fgClr>
              <a:bgClr>
                <a:schemeClr val="bg1"/>
              </a:bgClr>
            </a:pattFill>
            <a:ln w="3175">
              <a:solidFill>
                <a:srgbClr val="004165"/>
              </a:solidFill>
            </a:ln>
            <a:effectLst/>
          </c:spPr>
          <c:invertIfNegative val="0"/>
          <c:cat>
            <c:strRef>
              <c:f>'Handel per land 2023-2024'!$A$36:$A$37</c:f>
              <c:strCache>
                <c:ptCount val="2"/>
                <c:pt idx="0">
                  <c:v>Totalt 2023</c:v>
                </c:pt>
                <c:pt idx="1">
                  <c:v>Totalt 2024</c:v>
                </c:pt>
              </c:strCache>
            </c:strRef>
          </c:cat>
          <c:val>
            <c:numRef>
              <c:f>'Handel per land 2023-2024'!$D$36:$D$37</c:f>
              <c:numCache>
                <c:formatCode>#,##0</c:formatCode>
                <c:ptCount val="2"/>
                <c:pt idx="0">
                  <c:v>7323.0989041475932</c:v>
                </c:pt>
                <c:pt idx="1">
                  <c:v>5345.5839922319319</c:v>
                </c:pt>
              </c:numCache>
            </c:numRef>
          </c:val>
          <c:extLst>
            <c:ext xmlns:c16="http://schemas.microsoft.com/office/drawing/2014/chart" uri="{C3380CC4-5D6E-409C-BE32-E72D297353CC}">
              <c16:uniqueId val="{00000001-56E0-4AC0-9774-D071CD0A469C}"/>
            </c:ext>
          </c:extLst>
        </c:ser>
        <c:ser>
          <c:idx val="2"/>
          <c:order val="2"/>
          <c:tx>
            <c:strRef>
              <c:f>'Handel per land 2023-2024'!$E$23</c:f>
              <c:strCache>
                <c:ptCount val="1"/>
                <c:pt idx="0">
                  <c:v>Storbritannien</c:v>
                </c:pt>
              </c:strCache>
            </c:strRef>
          </c:tx>
          <c:spPr>
            <a:pattFill prst="openDmnd">
              <a:fgClr>
                <a:schemeClr val="bg1"/>
              </a:fgClr>
              <a:bgClr>
                <a:srgbClr val="DC5034"/>
              </a:bgClr>
            </a:pattFill>
            <a:ln w="3175">
              <a:solidFill>
                <a:srgbClr val="DC5034"/>
              </a:solidFill>
            </a:ln>
            <a:effectLst/>
          </c:spPr>
          <c:invertIfNegative val="0"/>
          <c:cat>
            <c:strRef>
              <c:f>'Handel per land 2023-2024'!$A$36:$A$37</c:f>
              <c:strCache>
                <c:ptCount val="2"/>
                <c:pt idx="0">
                  <c:v>Totalt 2023</c:v>
                </c:pt>
                <c:pt idx="1">
                  <c:v>Totalt 2024</c:v>
                </c:pt>
              </c:strCache>
            </c:strRef>
          </c:cat>
          <c:val>
            <c:numRef>
              <c:f>'Handel per land 2023-2024'!$E$36:$E$37</c:f>
              <c:numCache>
                <c:formatCode>#,##0</c:formatCode>
                <c:ptCount val="2"/>
                <c:pt idx="0">
                  <c:v>2062.1604938271603</c:v>
                </c:pt>
                <c:pt idx="1">
                  <c:v>1953.8888888888887</c:v>
                </c:pt>
              </c:numCache>
            </c:numRef>
          </c:val>
          <c:extLst>
            <c:ext xmlns:c16="http://schemas.microsoft.com/office/drawing/2014/chart" uri="{C3380CC4-5D6E-409C-BE32-E72D297353CC}">
              <c16:uniqueId val="{00000000-D0B3-4193-861F-28AA75675F8B}"/>
            </c:ext>
          </c:extLst>
        </c:ser>
        <c:ser>
          <c:idx val="3"/>
          <c:order val="3"/>
          <c:tx>
            <c:strRef>
              <c:f>'Handel per land 2023-2024'!$F$23</c:f>
              <c:strCache>
                <c:ptCount val="1"/>
                <c:pt idx="0">
                  <c:v>Tyskland</c:v>
                </c:pt>
              </c:strCache>
            </c:strRef>
          </c:tx>
          <c:spPr>
            <a:pattFill prst="ltHorz">
              <a:fgClr>
                <a:schemeClr val="bg1"/>
              </a:fgClr>
              <a:bgClr>
                <a:srgbClr val="00B299"/>
              </a:bgClr>
            </a:pattFill>
            <a:ln w="3175">
              <a:solidFill>
                <a:srgbClr val="00B299"/>
              </a:solidFill>
            </a:ln>
            <a:effectLst/>
          </c:spPr>
          <c:invertIfNegative val="0"/>
          <c:cat>
            <c:strRef>
              <c:f>'Handel per land 2023-2024'!$A$36:$A$37</c:f>
              <c:strCache>
                <c:ptCount val="2"/>
                <c:pt idx="0">
                  <c:v>Totalt 2023</c:v>
                </c:pt>
                <c:pt idx="1">
                  <c:v>Totalt 2024</c:v>
                </c:pt>
              </c:strCache>
            </c:strRef>
          </c:cat>
          <c:val>
            <c:numRef>
              <c:f>'Handel per land 2023-2024'!$F$36:$F$37</c:f>
              <c:numCache>
                <c:formatCode>#,##0</c:formatCode>
                <c:ptCount val="2"/>
                <c:pt idx="0">
                  <c:v>2314.5692883895131</c:v>
                </c:pt>
                <c:pt idx="1">
                  <c:v>2225.4591482868636</c:v>
                </c:pt>
              </c:numCache>
            </c:numRef>
          </c:val>
          <c:extLst>
            <c:ext xmlns:c16="http://schemas.microsoft.com/office/drawing/2014/chart" uri="{C3380CC4-5D6E-409C-BE32-E72D297353CC}">
              <c16:uniqueId val="{00000001-D0B3-4193-861F-28AA75675F8B}"/>
            </c:ext>
          </c:extLst>
        </c:ser>
        <c:ser>
          <c:idx val="4"/>
          <c:order val="4"/>
          <c:tx>
            <c:strRef>
              <c:f>'Handel per land 2023-2024'!$G$23</c:f>
              <c:strCache>
                <c:ptCount val="1"/>
                <c:pt idx="0">
                  <c:v>Övriga</c:v>
                </c:pt>
              </c:strCache>
            </c:strRef>
          </c:tx>
          <c:spPr>
            <a:pattFill prst="ltUpDiag">
              <a:fgClr>
                <a:schemeClr val="bg1"/>
              </a:fgClr>
              <a:bgClr>
                <a:srgbClr val="668013"/>
              </a:bgClr>
            </a:pattFill>
            <a:ln w="3175">
              <a:solidFill>
                <a:srgbClr val="668013"/>
              </a:solidFill>
            </a:ln>
            <a:effectLst/>
          </c:spPr>
          <c:invertIfNegative val="0"/>
          <c:cat>
            <c:strRef>
              <c:f>'Handel per land 2023-2024'!$A$36:$A$37</c:f>
              <c:strCache>
                <c:ptCount val="2"/>
                <c:pt idx="0">
                  <c:v>Totalt 2023</c:v>
                </c:pt>
                <c:pt idx="1">
                  <c:v>Totalt 2024</c:v>
                </c:pt>
              </c:strCache>
            </c:strRef>
          </c:cat>
          <c:val>
            <c:numRef>
              <c:f>'Handel per land 2023-2024'!$G$36:$G$37</c:f>
              <c:numCache>
                <c:formatCode>#,##0</c:formatCode>
                <c:ptCount val="2"/>
                <c:pt idx="0">
                  <c:v>11856.842974060201</c:v>
                </c:pt>
                <c:pt idx="1">
                  <c:v>9459.0289915383564</c:v>
                </c:pt>
              </c:numCache>
            </c:numRef>
          </c:val>
          <c:extLst>
            <c:ext xmlns:c16="http://schemas.microsoft.com/office/drawing/2014/chart" uri="{C3380CC4-5D6E-409C-BE32-E72D297353CC}">
              <c16:uniqueId val="{00000002-D0B3-4193-861F-28AA75675F8B}"/>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32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1.5296309305210367E-2"/>
              <c:y val="0.24490639828961777"/>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griskött per kategori </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2020-2024'!$A$11</c:f>
              <c:strCache>
                <c:ptCount val="1"/>
                <c:pt idx="0">
                  <c:v>Griskött med ben</c:v>
                </c:pt>
              </c:strCache>
            </c:strRef>
          </c:tx>
          <c:spPr>
            <a:solidFill>
              <a:srgbClr val="7DA117"/>
            </a:solidFill>
            <a:ln w="3175">
              <a:solidFill>
                <a:srgbClr val="7DA117"/>
              </a:solidFill>
            </a:ln>
            <a:effectLst/>
          </c:spPr>
          <c:invertIfNegative val="0"/>
          <c:cat>
            <c:strRef>
              <c:f>'Handel per kategori 2020-2024'!$B$10:$F$10</c:f>
              <c:strCache>
                <c:ptCount val="5"/>
                <c:pt idx="0">
                  <c:v>2020</c:v>
                </c:pt>
                <c:pt idx="1">
                  <c:v>2021</c:v>
                </c:pt>
                <c:pt idx="2">
                  <c:v>2022</c:v>
                </c:pt>
                <c:pt idx="3">
                  <c:v>2023</c:v>
                </c:pt>
                <c:pt idx="4">
                  <c:v>2024</c:v>
                </c:pt>
              </c:strCache>
            </c:strRef>
          </c:cat>
          <c:val>
            <c:numRef>
              <c:f>'Handel per kategori 2020-2024'!$B$11:$F$11</c:f>
              <c:numCache>
                <c:formatCode>#,##0</c:formatCode>
                <c:ptCount val="5"/>
                <c:pt idx="0">
                  <c:v>1974</c:v>
                </c:pt>
                <c:pt idx="1">
                  <c:v>1204</c:v>
                </c:pt>
                <c:pt idx="2">
                  <c:v>740</c:v>
                </c:pt>
                <c:pt idx="3">
                  <c:v>497</c:v>
                </c:pt>
                <c:pt idx="4">
                  <c:v>258</c:v>
                </c:pt>
              </c:numCache>
            </c:numRef>
          </c:val>
          <c:extLst>
            <c:ext xmlns:c16="http://schemas.microsoft.com/office/drawing/2014/chart" uri="{C3380CC4-5D6E-409C-BE32-E72D297353CC}">
              <c16:uniqueId val="{00000000-8835-414F-B9B7-680C7C292C77}"/>
            </c:ext>
          </c:extLst>
        </c:ser>
        <c:ser>
          <c:idx val="1"/>
          <c:order val="1"/>
          <c:tx>
            <c:strRef>
              <c:f>'Handel per kategori 2020-2024'!$A$12</c:f>
              <c:strCache>
                <c:ptCount val="1"/>
                <c:pt idx="0">
                  <c:v>Benfritt griskött</c:v>
                </c:pt>
              </c:strCache>
            </c:strRef>
          </c:tx>
          <c:spPr>
            <a:pattFill prst="trellis">
              <a:fgClr>
                <a:srgbClr val="179EDB"/>
              </a:fgClr>
              <a:bgClr>
                <a:schemeClr val="bg1"/>
              </a:bgClr>
            </a:pattFill>
            <a:ln w="3175">
              <a:solidFill>
                <a:srgbClr val="179EDB"/>
              </a:solidFill>
            </a:ln>
            <a:effectLst/>
          </c:spPr>
          <c:invertIfNegative val="0"/>
          <c:cat>
            <c:strRef>
              <c:f>'Handel per kategori 2020-2024'!$B$10:$F$10</c:f>
              <c:strCache>
                <c:ptCount val="5"/>
                <c:pt idx="0">
                  <c:v>2020</c:v>
                </c:pt>
                <c:pt idx="1">
                  <c:v>2021</c:v>
                </c:pt>
                <c:pt idx="2">
                  <c:v>2022</c:v>
                </c:pt>
                <c:pt idx="3">
                  <c:v>2023</c:v>
                </c:pt>
                <c:pt idx="4">
                  <c:v>2024</c:v>
                </c:pt>
              </c:strCache>
            </c:strRef>
          </c:cat>
          <c:val>
            <c:numRef>
              <c:f>'Handel per kategori 2020-2024'!$B$12:$F$12</c:f>
              <c:numCache>
                <c:formatCode>#,##0</c:formatCode>
                <c:ptCount val="5"/>
                <c:pt idx="0">
                  <c:v>80100</c:v>
                </c:pt>
                <c:pt idx="1">
                  <c:v>63539.506172839501</c:v>
                </c:pt>
                <c:pt idx="2">
                  <c:v>63677.777777777774</c:v>
                </c:pt>
                <c:pt idx="3">
                  <c:v>64749.382716049382</c:v>
                </c:pt>
                <c:pt idx="4">
                  <c:v>65006.172839506173</c:v>
                </c:pt>
              </c:numCache>
            </c:numRef>
          </c:val>
          <c:extLst>
            <c:ext xmlns:c16="http://schemas.microsoft.com/office/drawing/2014/chart" uri="{C3380CC4-5D6E-409C-BE32-E72D297353CC}">
              <c16:uniqueId val="{00000001-8835-414F-B9B7-680C7C292C77}"/>
            </c:ext>
          </c:extLst>
        </c:ser>
        <c:ser>
          <c:idx val="2"/>
          <c:order val="2"/>
          <c:tx>
            <c:strRef>
              <c:f>'Handel per kategori 2020-2024'!$A$13</c:f>
              <c:strCache>
                <c:ptCount val="1"/>
                <c:pt idx="0">
                  <c:v>Saltat, torkat, rökt griskött</c:v>
                </c:pt>
              </c:strCache>
            </c:strRef>
          </c:tx>
          <c:spPr>
            <a:pattFill prst="openDmnd">
              <a:fgClr>
                <a:schemeClr val="bg1"/>
              </a:fgClr>
              <a:bgClr>
                <a:srgbClr val="ED1C24"/>
              </a:bgClr>
            </a:pattFill>
            <a:ln w="3175">
              <a:solidFill>
                <a:srgbClr val="ED1C24"/>
              </a:solidFill>
            </a:ln>
            <a:effectLst/>
          </c:spPr>
          <c:invertIfNegative val="0"/>
          <c:cat>
            <c:strRef>
              <c:f>'Handel per kategori 2020-2024'!$B$10:$F$10</c:f>
              <c:strCache>
                <c:ptCount val="5"/>
                <c:pt idx="0">
                  <c:v>2020</c:v>
                </c:pt>
                <c:pt idx="1">
                  <c:v>2021</c:v>
                </c:pt>
                <c:pt idx="2">
                  <c:v>2022</c:v>
                </c:pt>
                <c:pt idx="3">
                  <c:v>2023</c:v>
                </c:pt>
                <c:pt idx="4">
                  <c:v>2024</c:v>
                </c:pt>
              </c:strCache>
            </c:strRef>
          </c:cat>
          <c:val>
            <c:numRef>
              <c:f>'Handel per kategori 2020-2024'!$B$13:$F$13</c:f>
              <c:numCache>
                <c:formatCode>#,##0</c:formatCode>
                <c:ptCount val="5"/>
                <c:pt idx="0">
                  <c:v>3547.1910112359551</c:v>
                </c:pt>
                <c:pt idx="1">
                  <c:v>2549.4382022471914</c:v>
                </c:pt>
                <c:pt idx="2">
                  <c:v>3011.23595505618</c:v>
                </c:pt>
                <c:pt idx="3">
                  <c:v>3712.3595505617982</c:v>
                </c:pt>
                <c:pt idx="4">
                  <c:v>3621.348314606742</c:v>
                </c:pt>
              </c:numCache>
            </c:numRef>
          </c:val>
          <c:extLst>
            <c:ext xmlns:c16="http://schemas.microsoft.com/office/drawing/2014/chart" uri="{C3380CC4-5D6E-409C-BE32-E72D297353CC}">
              <c16:uniqueId val="{00000002-8835-414F-B9B7-680C7C292C77}"/>
            </c:ext>
          </c:extLst>
        </c:ser>
        <c:ser>
          <c:idx val="3"/>
          <c:order val="3"/>
          <c:tx>
            <c:strRef>
              <c:f>'Handel per kategori 2020-2024'!$A$14</c:f>
              <c:strCache>
                <c:ptCount val="1"/>
                <c:pt idx="0">
                  <c:v>Korv med griskött</c:v>
                </c:pt>
              </c:strCache>
            </c:strRef>
          </c:tx>
          <c:spPr>
            <a:pattFill prst="ltHorz">
              <a:fgClr>
                <a:schemeClr val="bg1"/>
              </a:fgClr>
              <a:bgClr>
                <a:srgbClr val="E07A0A"/>
              </a:bgClr>
            </a:pattFill>
            <a:ln w="3175">
              <a:solidFill>
                <a:srgbClr val="E07A0A"/>
              </a:solidFill>
            </a:ln>
            <a:effectLst/>
          </c:spPr>
          <c:invertIfNegative val="0"/>
          <c:cat>
            <c:strRef>
              <c:f>'Handel per kategori 2020-2024'!$B$10:$F$10</c:f>
              <c:strCache>
                <c:ptCount val="5"/>
                <c:pt idx="0">
                  <c:v>2020</c:v>
                </c:pt>
                <c:pt idx="1">
                  <c:v>2021</c:v>
                </c:pt>
                <c:pt idx="2">
                  <c:v>2022</c:v>
                </c:pt>
                <c:pt idx="3">
                  <c:v>2023</c:v>
                </c:pt>
                <c:pt idx="4">
                  <c:v>2024</c:v>
                </c:pt>
              </c:strCache>
            </c:strRef>
          </c:cat>
          <c:val>
            <c:numRef>
              <c:f>'Handel per kategori 2020-2024'!$B$14:$F$14</c:f>
              <c:numCache>
                <c:formatCode>#,##0</c:formatCode>
                <c:ptCount val="5"/>
                <c:pt idx="0">
                  <c:v>6002.3703703703713</c:v>
                </c:pt>
                <c:pt idx="1">
                  <c:v>5294.0740740740748</c:v>
                </c:pt>
                <c:pt idx="2">
                  <c:v>5234.9629629629635</c:v>
                </c:pt>
                <c:pt idx="3">
                  <c:v>4876.4938271604942</c:v>
                </c:pt>
                <c:pt idx="4">
                  <c:v>4897.2345679012351</c:v>
                </c:pt>
              </c:numCache>
            </c:numRef>
          </c:val>
          <c:extLst>
            <c:ext xmlns:c16="http://schemas.microsoft.com/office/drawing/2014/chart" uri="{C3380CC4-5D6E-409C-BE32-E72D297353CC}">
              <c16:uniqueId val="{00000003-8835-414F-B9B7-680C7C292C77}"/>
            </c:ext>
          </c:extLst>
        </c:ser>
        <c:ser>
          <c:idx val="4"/>
          <c:order val="4"/>
          <c:tx>
            <c:strRef>
              <c:f>'Handel per kategori 2020-2024'!$A$15</c:f>
              <c:strCache>
                <c:ptCount val="1"/>
                <c:pt idx="0">
                  <c:v>Bearbetat griskött</c:v>
                </c:pt>
              </c:strCache>
            </c:strRef>
          </c:tx>
          <c:spPr>
            <a:solidFill>
              <a:schemeClr val="accent5"/>
            </a:solidFill>
            <a:ln>
              <a:noFill/>
            </a:ln>
            <a:effectLst/>
          </c:spPr>
          <c:invertIfNegative val="0"/>
          <c:cat>
            <c:strRef>
              <c:f>'Handel per kategori 2020-2024'!$B$10:$F$10</c:f>
              <c:strCache>
                <c:ptCount val="5"/>
                <c:pt idx="0">
                  <c:v>2020</c:v>
                </c:pt>
                <c:pt idx="1">
                  <c:v>2021</c:v>
                </c:pt>
                <c:pt idx="2">
                  <c:v>2022</c:v>
                </c:pt>
                <c:pt idx="3">
                  <c:v>2023</c:v>
                </c:pt>
                <c:pt idx="4">
                  <c:v>2024</c:v>
                </c:pt>
              </c:strCache>
            </c:strRef>
          </c:cat>
          <c:val>
            <c:numRef>
              <c:f>'Handel per kategori 2020-2024'!$B$15:$F$15</c:f>
              <c:numCache>
                <c:formatCode>#,##0</c:formatCode>
                <c:ptCount val="5"/>
                <c:pt idx="0">
                  <c:v>9608.8888888888887</c:v>
                </c:pt>
                <c:pt idx="1">
                  <c:v>7677.0370370370365</c:v>
                </c:pt>
                <c:pt idx="2">
                  <c:v>7900.2469135802467</c:v>
                </c:pt>
                <c:pt idx="3">
                  <c:v>7396.5432098765432</c:v>
                </c:pt>
                <c:pt idx="4">
                  <c:v>7587.1604938271603</c:v>
                </c:pt>
              </c:numCache>
            </c:numRef>
          </c:val>
          <c:extLst>
            <c:ext xmlns:c16="http://schemas.microsoft.com/office/drawing/2014/chart" uri="{C3380CC4-5D6E-409C-BE32-E72D297353CC}">
              <c16:uniqueId val="{00000004-8835-414F-B9B7-680C7C292C77}"/>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1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a:t>
                </a:r>
                <a:r>
                  <a:rPr lang="sv-SE" baseline="0"/>
                  <a:t> </a:t>
                </a:r>
                <a:r>
                  <a:rPr lang="sv-SE"/>
                  <a:t>vikt</a:t>
                </a:r>
              </a:p>
            </c:rich>
          </c:tx>
          <c:layout>
            <c:manualLayout>
              <c:xMode val="edge"/>
              <c:yMode val="edge"/>
              <c:x val="0.12127043397718369"/>
              <c:y val="0.27087727766785585"/>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griskött per kategori</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2020-2024'!$A$23</c:f>
              <c:strCache>
                <c:ptCount val="1"/>
                <c:pt idx="0">
                  <c:v>Griskött med ben</c:v>
                </c:pt>
              </c:strCache>
            </c:strRef>
          </c:tx>
          <c:spPr>
            <a:solidFill>
              <a:srgbClr val="0083BE"/>
            </a:solidFill>
            <a:ln w="3175">
              <a:solidFill>
                <a:srgbClr val="7DA117"/>
              </a:solidFill>
            </a:ln>
            <a:effectLst/>
          </c:spPr>
          <c:invertIfNegative val="0"/>
          <c:cat>
            <c:strRef>
              <c:f>'Handel per kategori 2020-2024'!$B$22:$F$22</c:f>
              <c:strCache>
                <c:ptCount val="5"/>
                <c:pt idx="0">
                  <c:v>2020</c:v>
                </c:pt>
                <c:pt idx="1">
                  <c:v>2021</c:v>
                </c:pt>
                <c:pt idx="2">
                  <c:v>2022</c:v>
                </c:pt>
                <c:pt idx="3">
                  <c:v>2023</c:v>
                </c:pt>
                <c:pt idx="4">
                  <c:v>2024</c:v>
                </c:pt>
              </c:strCache>
            </c:strRef>
          </c:cat>
          <c:val>
            <c:numRef>
              <c:f>'Handel per kategori 2020-2024'!$B$23:$F$23</c:f>
              <c:numCache>
                <c:formatCode>#,##0</c:formatCode>
                <c:ptCount val="5"/>
                <c:pt idx="0">
                  <c:v>2363</c:v>
                </c:pt>
                <c:pt idx="1">
                  <c:v>587</c:v>
                </c:pt>
                <c:pt idx="2">
                  <c:v>510</c:v>
                </c:pt>
                <c:pt idx="3">
                  <c:v>1050</c:v>
                </c:pt>
                <c:pt idx="4">
                  <c:v>611</c:v>
                </c:pt>
              </c:numCache>
            </c:numRef>
          </c:val>
          <c:extLst>
            <c:ext xmlns:c16="http://schemas.microsoft.com/office/drawing/2014/chart" uri="{C3380CC4-5D6E-409C-BE32-E72D297353CC}">
              <c16:uniqueId val="{00000000-F268-4E58-BE16-4A72084E3F60}"/>
            </c:ext>
          </c:extLst>
        </c:ser>
        <c:ser>
          <c:idx val="1"/>
          <c:order val="1"/>
          <c:tx>
            <c:strRef>
              <c:f>'Handel per kategori 2020-2024'!$A$24</c:f>
              <c:strCache>
                <c:ptCount val="1"/>
                <c:pt idx="0">
                  <c:v>Benfritt griskött</c:v>
                </c:pt>
              </c:strCache>
            </c:strRef>
          </c:tx>
          <c:spPr>
            <a:pattFill prst="trellis">
              <a:fgClr>
                <a:srgbClr val="004165"/>
              </a:fgClr>
              <a:bgClr>
                <a:schemeClr val="bg1"/>
              </a:bgClr>
            </a:pattFill>
            <a:ln w="3175">
              <a:solidFill>
                <a:srgbClr val="004165"/>
              </a:solidFill>
            </a:ln>
            <a:effectLst/>
          </c:spPr>
          <c:invertIfNegative val="0"/>
          <c:cat>
            <c:strRef>
              <c:f>'Handel per kategori 2020-2024'!$B$22:$F$22</c:f>
              <c:strCache>
                <c:ptCount val="5"/>
                <c:pt idx="0">
                  <c:v>2020</c:v>
                </c:pt>
                <c:pt idx="1">
                  <c:v>2021</c:v>
                </c:pt>
                <c:pt idx="2">
                  <c:v>2022</c:v>
                </c:pt>
                <c:pt idx="3">
                  <c:v>2023</c:v>
                </c:pt>
                <c:pt idx="4">
                  <c:v>2024</c:v>
                </c:pt>
              </c:strCache>
            </c:strRef>
          </c:cat>
          <c:val>
            <c:numRef>
              <c:f>'Handel per kategori 2020-2024'!$B$24:$F$24</c:f>
              <c:numCache>
                <c:formatCode>#,##0</c:formatCode>
                <c:ptCount val="5"/>
                <c:pt idx="0">
                  <c:v>19732.098765432096</c:v>
                </c:pt>
                <c:pt idx="1">
                  <c:v>15128.395061728394</c:v>
                </c:pt>
                <c:pt idx="2">
                  <c:v>22232.098765432096</c:v>
                </c:pt>
                <c:pt idx="3">
                  <c:v>23777.777777777777</c:v>
                </c:pt>
                <c:pt idx="4">
                  <c:v>18876.543209876541</c:v>
                </c:pt>
              </c:numCache>
            </c:numRef>
          </c:val>
          <c:extLst>
            <c:ext xmlns:c16="http://schemas.microsoft.com/office/drawing/2014/chart" uri="{C3380CC4-5D6E-409C-BE32-E72D297353CC}">
              <c16:uniqueId val="{00000001-F268-4E58-BE16-4A72084E3F60}"/>
            </c:ext>
          </c:extLst>
        </c:ser>
        <c:ser>
          <c:idx val="2"/>
          <c:order val="2"/>
          <c:tx>
            <c:strRef>
              <c:f>'Handel per kategori 2020-2024'!$A$25</c:f>
              <c:strCache>
                <c:ptCount val="1"/>
                <c:pt idx="0">
                  <c:v>Saltat, torkat, rökt griskött</c:v>
                </c:pt>
              </c:strCache>
            </c:strRef>
          </c:tx>
          <c:spPr>
            <a:pattFill prst="openDmnd">
              <a:fgClr>
                <a:schemeClr val="bg1"/>
              </a:fgClr>
              <a:bgClr>
                <a:srgbClr val="DC5034"/>
              </a:bgClr>
            </a:pattFill>
            <a:ln w="3175">
              <a:solidFill>
                <a:srgbClr val="DC5034"/>
              </a:solidFill>
            </a:ln>
            <a:effectLst/>
          </c:spPr>
          <c:invertIfNegative val="0"/>
          <c:cat>
            <c:strRef>
              <c:f>'Handel per kategori 2020-2024'!$B$22:$F$22</c:f>
              <c:strCache>
                <c:ptCount val="5"/>
                <c:pt idx="0">
                  <c:v>2020</c:v>
                </c:pt>
                <c:pt idx="1">
                  <c:v>2021</c:v>
                </c:pt>
                <c:pt idx="2">
                  <c:v>2022</c:v>
                </c:pt>
                <c:pt idx="3">
                  <c:v>2023</c:v>
                </c:pt>
                <c:pt idx="4">
                  <c:v>2024</c:v>
                </c:pt>
              </c:strCache>
            </c:strRef>
          </c:cat>
          <c:val>
            <c:numRef>
              <c:f>'Handel per kategori 2020-2024'!$B$25:$F$25</c:f>
              <c:numCache>
                <c:formatCode>#,##0</c:formatCode>
                <c:ptCount val="5"/>
                <c:pt idx="0">
                  <c:v>949.43820224719104</c:v>
                </c:pt>
                <c:pt idx="1">
                  <c:v>482.02247191011242</c:v>
                </c:pt>
                <c:pt idx="2">
                  <c:v>434.83146067415731</c:v>
                </c:pt>
                <c:pt idx="3">
                  <c:v>640.44943820224728</c:v>
                </c:pt>
                <c:pt idx="4">
                  <c:v>284.26966292134836</c:v>
                </c:pt>
              </c:numCache>
            </c:numRef>
          </c:val>
          <c:extLst>
            <c:ext xmlns:c16="http://schemas.microsoft.com/office/drawing/2014/chart" uri="{C3380CC4-5D6E-409C-BE32-E72D297353CC}">
              <c16:uniqueId val="{00000002-F268-4E58-BE16-4A72084E3F60}"/>
            </c:ext>
          </c:extLst>
        </c:ser>
        <c:ser>
          <c:idx val="3"/>
          <c:order val="3"/>
          <c:tx>
            <c:strRef>
              <c:f>'Handel per kategori 2020-2024'!$A$26</c:f>
              <c:strCache>
                <c:ptCount val="1"/>
                <c:pt idx="0">
                  <c:v>Korv med griskött</c:v>
                </c:pt>
              </c:strCache>
            </c:strRef>
          </c:tx>
          <c:spPr>
            <a:pattFill prst="ltHorz">
              <a:fgClr>
                <a:schemeClr val="bg1"/>
              </a:fgClr>
              <a:bgClr>
                <a:srgbClr val="00B299"/>
              </a:bgClr>
            </a:pattFill>
            <a:ln w="3175">
              <a:solidFill>
                <a:srgbClr val="00B299"/>
              </a:solidFill>
            </a:ln>
            <a:effectLst/>
          </c:spPr>
          <c:invertIfNegative val="0"/>
          <c:cat>
            <c:strRef>
              <c:f>'Handel per kategori 2020-2024'!$B$22:$F$22</c:f>
              <c:strCache>
                <c:ptCount val="5"/>
                <c:pt idx="0">
                  <c:v>2020</c:v>
                </c:pt>
                <c:pt idx="1">
                  <c:v>2021</c:v>
                </c:pt>
                <c:pt idx="2">
                  <c:v>2022</c:v>
                </c:pt>
                <c:pt idx="3">
                  <c:v>2023</c:v>
                </c:pt>
                <c:pt idx="4">
                  <c:v>2024</c:v>
                </c:pt>
              </c:strCache>
            </c:strRef>
          </c:cat>
          <c:val>
            <c:numRef>
              <c:f>'Handel per kategori 2020-2024'!$B$26:$F$26</c:f>
              <c:numCache>
                <c:formatCode>#,##0</c:formatCode>
                <c:ptCount val="5"/>
                <c:pt idx="0">
                  <c:v>1666.6049382716046</c:v>
                </c:pt>
                <c:pt idx="1">
                  <c:v>1819.9999999999998</c:v>
                </c:pt>
                <c:pt idx="2">
                  <c:v>1995.8641975308637</c:v>
                </c:pt>
                <c:pt idx="3">
                  <c:v>1581.4814814814813</c:v>
                </c:pt>
                <c:pt idx="4">
                  <c:v>1496.7901234567898</c:v>
                </c:pt>
              </c:numCache>
            </c:numRef>
          </c:val>
          <c:extLst>
            <c:ext xmlns:c16="http://schemas.microsoft.com/office/drawing/2014/chart" uri="{C3380CC4-5D6E-409C-BE32-E72D297353CC}">
              <c16:uniqueId val="{00000003-F268-4E58-BE16-4A72084E3F60}"/>
            </c:ext>
          </c:extLst>
        </c:ser>
        <c:ser>
          <c:idx val="4"/>
          <c:order val="4"/>
          <c:tx>
            <c:strRef>
              <c:f>'Handel per kategori 2020-2024'!$A$27</c:f>
              <c:strCache>
                <c:ptCount val="1"/>
                <c:pt idx="0">
                  <c:v>Bearbetat griskött</c:v>
                </c:pt>
              </c:strCache>
            </c:strRef>
          </c:tx>
          <c:spPr>
            <a:pattFill prst="ltUpDiag">
              <a:fgClr>
                <a:schemeClr val="bg1"/>
              </a:fgClr>
              <a:bgClr>
                <a:srgbClr val="668013"/>
              </a:bgClr>
            </a:pattFill>
            <a:ln w="3175">
              <a:solidFill>
                <a:srgbClr val="668013"/>
              </a:solidFill>
            </a:ln>
            <a:effectLst/>
          </c:spPr>
          <c:invertIfNegative val="0"/>
          <c:cat>
            <c:strRef>
              <c:f>'Handel per kategori 2020-2024'!$B$22:$F$22</c:f>
              <c:strCache>
                <c:ptCount val="5"/>
                <c:pt idx="0">
                  <c:v>2020</c:v>
                </c:pt>
                <c:pt idx="1">
                  <c:v>2021</c:v>
                </c:pt>
                <c:pt idx="2">
                  <c:v>2022</c:v>
                </c:pt>
                <c:pt idx="3">
                  <c:v>2023</c:v>
                </c:pt>
                <c:pt idx="4">
                  <c:v>2024</c:v>
                </c:pt>
              </c:strCache>
            </c:strRef>
          </c:cat>
          <c:val>
            <c:numRef>
              <c:f>'Handel per kategori 2020-2024'!$B$27:$F$27</c:f>
              <c:numCache>
                <c:formatCode>#,##0</c:formatCode>
                <c:ptCount val="5"/>
                <c:pt idx="0">
                  <c:v>3813.333333333333</c:v>
                </c:pt>
                <c:pt idx="1">
                  <c:v>3119.012345679012</c:v>
                </c:pt>
                <c:pt idx="2">
                  <c:v>3454.8148148148148</c:v>
                </c:pt>
                <c:pt idx="3">
                  <c:v>3830.1234567901233</c:v>
                </c:pt>
                <c:pt idx="4">
                  <c:v>4668.641975308642</c:v>
                </c:pt>
              </c:numCache>
            </c:numRef>
          </c:val>
          <c:extLst>
            <c:ext xmlns:c16="http://schemas.microsoft.com/office/drawing/2014/chart" uri="{C3380CC4-5D6E-409C-BE32-E72D297353CC}">
              <c16:uniqueId val="{00000004-F268-4E58-BE16-4A72084E3F60}"/>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a:t>
                </a:r>
                <a:r>
                  <a:rPr lang="sv-SE" baseline="0"/>
                  <a:t> </a:t>
                </a:r>
                <a:r>
                  <a:rPr lang="sv-SE"/>
                  <a:t>vikt</a:t>
                </a:r>
              </a:p>
            </c:rich>
          </c:tx>
          <c:layout>
            <c:manualLayout>
              <c:xMode val="edge"/>
              <c:yMode val="edge"/>
              <c:x val="0.125"/>
              <c:y val="0.29675242327382345"/>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171450</xdr:colOff>
      <xdr:row>61</xdr:row>
      <xdr:rowOff>114300</xdr:rowOff>
    </xdr:from>
    <xdr:to>
      <xdr:col>8</xdr:col>
      <xdr:colOff>1085850</xdr:colOff>
      <xdr:row>92</xdr:row>
      <xdr:rowOff>123825</xdr:rowOff>
    </xdr:to>
    <xdr:graphicFrame macro="">
      <xdr:nvGraphicFramePr>
        <xdr:cNvPr id="3" name="Diagram 2" descr="Marknadsbalans griskött &#10;&#10;Grafen innehåller produktion, import, export, totalkonsumtion och svensk försörjningsgrad för griskött från 1995">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733424</xdr:colOff>
      <xdr:row>0</xdr:row>
      <xdr:rowOff>180974</xdr:rowOff>
    </xdr:from>
    <xdr:to>
      <xdr:col>16</xdr:col>
      <xdr:colOff>38100</xdr:colOff>
      <xdr:row>19</xdr:row>
      <xdr:rowOff>133350</xdr:rowOff>
    </xdr:to>
    <xdr:graphicFrame macro="">
      <xdr:nvGraphicFramePr>
        <xdr:cNvPr id="2" name="Diagram 1" descr="Figuren visar importen av griskött per land de två senaste åren" title="Import av griskött per land">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768350</xdr:colOff>
      <xdr:row>20</xdr:row>
      <xdr:rowOff>203199</xdr:rowOff>
    </xdr:from>
    <xdr:to>
      <xdr:col>16</xdr:col>
      <xdr:colOff>28575</xdr:colOff>
      <xdr:row>40</xdr:row>
      <xdr:rowOff>57149</xdr:rowOff>
    </xdr:to>
    <xdr:graphicFrame macro="">
      <xdr:nvGraphicFramePr>
        <xdr:cNvPr id="4" name="Diagram 3" descr="Figuren visar exporten av griskött per land de två senaste åren" title="Export av griskött per land">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228599</xdr:colOff>
      <xdr:row>1</xdr:row>
      <xdr:rowOff>38100</xdr:rowOff>
    </xdr:from>
    <xdr:to>
      <xdr:col>15</xdr:col>
      <xdr:colOff>406400</xdr:colOff>
      <xdr:row>19</xdr:row>
      <xdr:rowOff>44450</xdr:rowOff>
    </xdr:to>
    <xdr:graphicFrame macro="">
      <xdr:nvGraphicFramePr>
        <xdr:cNvPr id="2" name="Diagram 1" descr="Figuren visar import av griskött per kategori de senaste fem åren" title="Import av griskött">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260350</xdr:colOff>
      <xdr:row>19</xdr:row>
      <xdr:rowOff>171450</xdr:rowOff>
    </xdr:from>
    <xdr:to>
      <xdr:col>15</xdr:col>
      <xdr:colOff>412750</xdr:colOff>
      <xdr:row>41</xdr:row>
      <xdr:rowOff>44450</xdr:rowOff>
    </xdr:to>
    <xdr:graphicFrame macro="">
      <xdr:nvGraphicFramePr>
        <xdr:cNvPr id="3" name="Diagram 2" descr="Figuren visar exporten av griskött per kategori de senaste fem åren" title="Export av griskött">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elårsbalans" displayName="Helårsbalans" ref="A13:I58" totalsRowShown="0" headerRowDxfId="169" dataDxfId="168" tableBorderDxfId="167">
  <autoFilter ref="A13:I58" xr:uid="{00000000-0009-0000-0100-000001000000}"/>
  <tableColumns count="9">
    <tableColumn id="1" xr3:uid="{00000000-0010-0000-0000-000001000000}" name="År" dataDxfId="166"/>
    <tableColumn id="2" xr3:uid="{00000000-0010-0000-0000-000002000000}" name="Produktion" dataDxfId="165"/>
    <tableColumn id="3" xr3:uid="{00000000-0010-0000-0000-000003000000}" name="Import" dataDxfId="164"/>
    <tableColumn id="4" xr3:uid="{00000000-0010-0000-0000-000004000000}" name="Export" dataDxfId="163"/>
    <tableColumn id="5" xr3:uid="{00000000-0010-0000-0000-000005000000}" name="Totalkonsumtion" dataDxfId="162">
      <calculatedColumnFormula>B14+H14+C14-D14</calculatedColumnFormula>
    </tableColumn>
    <tableColumn id="6" xr3:uid="{00000000-0010-0000-0000-000006000000}" name="Försörjningsgrad" dataDxfId="161" dataCellStyle="Procent">
      <calculatedColumnFormula>B14/E14</calculatedColumnFormula>
    </tableColumn>
    <tableColumn id="7" xr3:uid="{00000000-0010-0000-0000-000007000000}" name="Totalkonsumtion kg/capita" dataDxfId="160">
      <calculatedColumnFormula>E14/I14*1000000</calculatedColumnFormula>
    </tableColumn>
    <tableColumn id="8" xr3:uid="{00000000-0010-0000-0000-000008000000}" name="Hemslakt" dataDxfId="159">
      <calculatedColumnFormula>SUM(B14*0.005)</calculatedColumnFormula>
    </tableColumn>
    <tableColumn id="9" xr3:uid="{00000000-0010-0000-0000-000009000000}" name="Befolkning" dataDxfId="15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42B5A5-B9D5-4957-A9FE-38F6DC41D82A}" name="Kvartalsbalans27" displayName="Kvartalsbalans27" ref="A5:I23" totalsRowShown="0" headerRowDxfId="157" dataDxfId="155" headerRowBorderDxfId="156" tableBorderDxfId="154">
  <autoFilter ref="A5:I23" xr:uid="{C5CBF7C6-F45B-4BBD-89A2-400A6B0CEBC7}"/>
  <tableColumns count="9">
    <tableColumn id="1" xr3:uid="{16743F62-2298-4C20-9C44-65D9EC098375}" name="År" dataDxfId="153"/>
    <tableColumn id="2" xr3:uid="{60E9C393-49A2-48D2-BA86-25D372B0CFD5}" name="Produktion" dataDxfId="152"/>
    <tableColumn id="3" xr3:uid="{D8F7ECFB-8970-4116-B13E-C648B57E9978}" name="Import" dataDxfId="151"/>
    <tableColumn id="4" xr3:uid="{B11BEC6D-E484-44CA-A04E-9EB11B5138D5}" name="Export" dataDxfId="150"/>
    <tableColumn id="5" xr3:uid="{688DC02E-3F95-4A7C-932A-07F91C3E45A4}" name="Totalkonsumtion" dataDxfId="149"/>
    <tableColumn id="6" xr3:uid="{719D3D7C-780D-4BAE-BF11-A0B5BB91109E}" name="Försörjningsgrad" dataDxfId="148"/>
    <tableColumn id="7" xr3:uid="{7F49C0C9-7B39-4330-87D4-BB1DC28FC886}" name="Totalkonsumtion kg/capita" dataDxfId="147"/>
    <tableColumn id="8" xr3:uid="{F6EFC44E-614A-4E34-B238-CEC07B306D4A}" name="Hemslakt" dataDxfId="146"/>
    <tableColumn id="9" xr3:uid="{28CCC3F5-8CC9-4A84-AF96-EC31AD81E868}" name="Befolkning" dataDxfId="14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659CA4D-DCD6-4A96-999F-D5FC2E3D8329}" name="Kvartalsbalans276" displayName="Kvartalsbalans276" ref="A5:I23" totalsRowShown="0" headerRowDxfId="144" dataDxfId="142" headerRowBorderDxfId="143" tableBorderDxfId="141">
  <autoFilter ref="A5:I23" xr:uid="{47F3D82F-B6C3-4206-A9E2-57528BFC5729}"/>
  <tableColumns count="9">
    <tableColumn id="1" xr3:uid="{1809F9DD-F1A0-421B-837A-EE5142DA3BDC}" name="År" dataDxfId="140"/>
    <tableColumn id="2" xr3:uid="{2374815A-1651-4D08-9A5D-4B6D1576842F}" name="Produktion" dataDxfId="139"/>
    <tableColumn id="3" xr3:uid="{A8358823-54E1-4008-A0FD-824DE60711B3}" name="Import" dataDxfId="138"/>
    <tableColumn id="4" xr3:uid="{B30E9EF8-25BC-4BDB-9C50-FD47ECB31CFE}" name="Export" dataDxfId="137"/>
    <tableColumn id="5" xr3:uid="{83149FB0-8733-4674-9B2E-63AC4EBB3CCA}" name="Totalkonsumtion" dataDxfId="136"/>
    <tableColumn id="6" xr3:uid="{26956C86-7C4B-4D2E-98C2-514FE36B08CF}" name="Försörjningsgrad" dataDxfId="135"/>
    <tableColumn id="7" xr3:uid="{BAD62E45-98E7-4CCA-9B96-97A710E2E04B}" name="Totalkonsumtion kg/capita" dataDxfId="134"/>
    <tableColumn id="8" xr3:uid="{BB617958-6514-4B5A-B162-41C3FF96BB8F}" name="Hemslakt" dataDxfId="133"/>
    <tableColumn id="9" xr3:uid="{7C894112-A406-4360-B169-AC0E357565F0}" name="Befolkning" dataDxfId="13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Importperland" displayName="Importperland" ref="A3:G18" totalsRowShown="0" headerRowDxfId="131" dataDxfId="129" headerRowBorderDxfId="130" tableBorderDxfId="128">
  <autoFilter ref="A3:G18" xr:uid="{00000000-0009-0000-0100-000010000000}"/>
  <tableColumns count="7">
    <tableColumn id="1" xr3:uid="{00000000-0010-0000-0300-000001000000}" name="Produktkategori" dataDxfId="127"/>
    <tableColumn id="2" xr3:uid="{00000000-0010-0000-0300-000002000000}" name="Totalt" dataDxfId="126"/>
    <tableColumn id="3" xr3:uid="{00000000-0010-0000-0300-000003000000}" name="Tyskland" dataDxfId="125"/>
    <tableColumn id="4" xr3:uid="{00000000-0010-0000-0300-000004000000}" name="Danmark" dataDxfId="124"/>
    <tableColumn id="5" xr3:uid="{00000000-0010-0000-0300-000005000000}" name="Polen" dataDxfId="123"/>
    <tableColumn id="6" xr3:uid="{00000000-0010-0000-0300-000006000000}" name="Nederländerna" dataDxfId="122"/>
    <tableColumn id="8" xr3:uid="{00000000-0010-0000-0300-000008000000}" name="Övriga" dataDxfId="12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Exportperland" displayName="Exportperland" ref="A23:G38" totalsRowShown="0" headerRowDxfId="120" dataDxfId="118" headerRowBorderDxfId="119" tableBorderDxfId="117">
  <autoFilter ref="A23:G38" xr:uid="{00000000-0009-0000-0100-000002000000}"/>
  <tableColumns count="7">
    <tableColumn id="1" xr3:uid="{00000000-0010-0000-0400-000001000000}" name="Produktkategori" dataDxfId="116"/>
    <tableColumn id="2" xr3:uid="{00000000-0010-0000-0400-000002000000}" name="Totalt" dataDxfId="115"/>
    <tableColumn id="3" xr3:uid="{00000000-0010-0000-0400-000003000000}" name="Polen" dataDxfId="114"/>
    <tableColumn id="4" xr3:uid="{00000000-0010-0000-0400-000004000000}" name="Danmark" dataDxfId="113"/>
    <tableColumn id="5" xr3:uid="{00000000-0010-0000-0400-000005000000}" name="Storbritannien" dataDxfId="112"/>
    <tableColumn id="6" xr3:uid="{00000000-0010-0000-0400-000006000000}" name="Tyskland" dataDxfId="111"/>
    <tableColumn id="8" xr3:uid="{00000000-0010-0000-0400-000008000000}" name="Övriga" dataDxfId="1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mportperkategori" displayName="Importperkategori" ref="A10:F16" totalsRowShown="0" headerRowDxfId="109" dataDxfId="107" headerRowBorderDxfId="108">
  <autoFilter ref="A10:F16" xr:uid="{00000000-0009-0000-0100-000003000000}"/>
  <tableColumns count="6">
    <tableColumn id="1" xr3:uid="{00000000-0010-0000-0500-000001000000}" name="Import, ton slaktad vikt" dataDxfId="106"/>
    <tableColumn id="2" xr3:uid="{00000000-0010-0000-0500-000002000000}" name="2020" dataDxfId="105"/>
    <tableColumn id="3" xr3:uid="{00000000-0010-0000-0500-000003000000}" name="2021" dataDxfId="104"/>
    <tableColumn id="4" xr3:uid="{00000000-0010-0000-0500-000004000000}" name="2022" dataDxfId="103"/>
    <tableColumn id="5" xr3:uid="{00000000-0010-0000-0500-000005000000}" name="2023" dataDxfId="102"/>
    <tableColumn id="6" xr3:uid="{00000000-0010-0000-0500-000006000000}" name="2024" dataDxfId="10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Exportperkategori" displayName="Exportperkategori" ref="A22:F28" totalsRowShown="0" headerRowDxfId="100" dataDxfId="98" headerRowBorderDxfId="99">
  <autoFilter ref="A22:F28" xr:uid="{00000000-0009-0000-0100-000004000000}"/>
  <tableColumns count="6">
    <tableColumn id="1" xr3:uid="{00000000-0010-0000-0600-000001000000}" name="Export, ton slaktad vikt" dataDxfId="97"/>
    <tableColumn id="2" xr3:uid="{00000000-0010-0000-0600-000002000000}" name="2020" dataDxfId="96"/>
    <tableColumn id="3" xr3:uid="{00000000-0010-0000-0600-000003000000}" name="2021" dataDxfId="95"/>
    <tableColumn id="4" xr3:uid="{00000000-0010-0000-0600-000004000000}" name="2022" dataDxfId="94"/>
    <tableColumn id="5" xr3:uid="{00000000-0010-0000-0600-000005000000}" name="2023" dataDxfId="93"/>
    <tableColumn id="6" xr3:uid="{00000000-0010-0000-0600-000006000000}" name="2024" dataDxfId="9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08FE8C8-9EC7-494D-8FF9-B094FC39182F}" name="Tabell8" displayName="Tabell8" ref="A4:AU32" totalsRowShown="0" headerRowDxfId="91" dataDxfId="90">
  <autoFilter ref="A4:AU32" xr:uid="{466A237C-C452-4228-8880-8C85A01D25B1}"/>
  <tableColumns count="47">
    <tableColumn id="1" xr3:uid="{3C73CF62-79C0-4FFB-B918-7251E15F0D26}" name="Land" dataDxfId="89"/>
    <tableColumn id="2" xr3:uid="{93F536F5-5352-4A59-9413-456962560194}" name="02031190" dataDxfId="88"/>
    <tableColumn id="3" xr3:uid="{014119A3-4066-4E09-A6AF-725786EF8549}" name="02031211" dataDxfId="87"/>
    <tableColumn id="4" xr3:uid="{6624676F-A2A1-47DF-8D1D-B6DFAA0A099E}" name="02031219" dataDxfId="86"/>
    <tableColumn id="5" xr3:uid="{0D372609-A9AC-45CB-9C76-24AFF3CAA684}" name="02031290" dataDxfId="85"/>
    <tableColumn id="6" xr3:uid="{A1A044ED-F19D-4A5E-BD53-D77FF1B08CF7}" name="02031911" dataDxfId="84"/>
    <tableColumn id="7" xr3:uid="{CEC2F0BF-0726-44D9-A612-E87D0D69EB20}" name="02031913" dataDxfId="83"/>
    <tableColumn id="8" xr3:uid="{F845896A-22D7-45C0-A16A-0242ED474FAF}" name="02031915" dataDxfId="82"/>
    <tableColumn id="9" xr3:uid="{31AD9A6A-CD11-4C29-A95F-FF5E89BF42BF}" name="02031955" dataDxfId="81"/>
    <tableColumn id="10" xr3:uid="{71FAF71F-E55F-4237-88AF-3DE195D02CF0}" name="02031959" dataDxfId="80"/>
    <tableColumn id="11" xr3:uid="{DB21CDC0-BB22-4178-8FE5-E2157637F46A}" name="02031990" dataDxfId="79"/>
    <tableColumn id="12" xr3:uid="{03EF84DF-9667-4D33-872F-FA0BFC36F253}" name="02032110" dataDxfId="78"/>
    <tableColumn id="13" xr3:uid="{4B403025-9B06-4EE4-827E-3DE9B2611F3C}" name="02032190" dataDxfId="77"/>
    <tableColumn id="14" xr3:uid="{4D4E008E-466B-4097-8E8F-C568DCE1ACA3}" name="02032211" dataDxfId="76"/>
    <tableColumn id="15" xr3:uid="{F61D3DF8-9EED-4C25-8D0A-A595DDE3E2AC}" name="02032219" dataDxfId="75"/>
    <tableColumn id="16" xr3:uid="{AE0A38B7-11C1-4F1C-B3C9-A420AA668FF2}" name="02032290" dataDxfId="74"/>
    <tableColumn id="17" xr3:uid="{E6FAAF4E-F058-4A2A-B5CB-9BDE0DD9D2E6}" name="02032911" dataDxfId="73"/>
    <tableColumn id="18" xr3:uid="{3B28A04F-5E86-428B-BB03-A9B4A685B0D1}" name="02032913" dataDxfId="72"/>
    <tableColumn id="19" xr3:uid="{94E09090-AF60-4C3B-92F3-6D19D93FC93B}" name="02032915" dataDxfId="71"/>
    <tableColumn id="20" xr3:uid="{35C16A26-E065-4A47-B992-883CD97FBC39}" name="02032955" dataDxfId="70"/>
    <tableColumn id="21" xr3:uid="{A9F8A99D-925B-4520-B5E7-2AD76EEF9B82}" name="02032959" dataDxfId="69"/>
    <tableColumn id="22" xr3:uid="{9C42BA32-C753-443A-9B17-913B5A7E42EB}" name="02032990" dataDxfId="68"/>
    <tableColumn id="23" xr3:uid="{A5E5DE00-77DE-4E92-ABA9-08AF147923F8}" name="02101111" dataDxfId="67"/>
    <tableColumn id="24" xr3:uid="{F0255F4F-D763-4020-8C6B-629EC0E9A672}" name="02101131" dataDxfId="66"/>
    <tableColumn id="25" xr3:uid="{41C2ED3A-48BE-40E9-9FCB-2C3229C38974}" name="02101190" dataDxfId="65"/>
    <tableColumn id="26" xr3:uid="{C5EB9D98-D0AE-4D2E-B39B-01B56EEEC8E0}" name="02101211" dataDxfId="64"/>
    <tableColumn id="27" xr3:uid="{4D29D1EF-10F2-449D-A3CE-7A954A43ECE0}" name="02101219" dataDxfId="63"/>
    <tableColumn id="28" xr3:uid="{BC2E9191-9F58-4C31-9597-05496AA9F18D}" name="02101290" dataDxfId="62"/>
    <tableColumn id="29" xr3:uid="{E0B37D94-5759-41BD-9BA3-B5CFD22777CF}" name="02101910" dataDxfId="61"/>
    <tableColumn id="30" xr3:uid="{2BBEE349-B10A-411B-A53E-29AD67F54E57}" name="02101950" dataDxfId="60"/>
    <tableColumn id="31" xr3:uid="{B826D4F3-A1CD-4222-A486-FDCC5669BBB1}" name="02101960" dataDxfId="59"/>
    <tableColumn id="32" xr3:uid="{D53A09B9-C7AE-4F90-A87D-0051A4ADAE47}" name="02101981" dataDxfId="58"/>
    <tableColumn id="33" xr3:uid="{4AA2990A-B78B-4A9C-A8F8-1E31ECE40C4F}" name="02101989" dataDxfId="57"/>
    <tableColumn id="34" xr3:uid="{6F199B1F-880F-4592-8B16-D57E13BC0065}" name="02101990" dataDxfId="56"/>
    <tableColumn id="35" xr3:uid="{F4C8E435-FE56-40E8-8C30-DD172459F360}" name="16010091" dataDxfId="55"/>
    <tableColumn id="36" xr3:uid="{731EB650-0E7D-4802-BB47-1351EACC6482}" name="16010099" dataDxfId="54"/>
    <tableColumn id="37" xr3:uid="{0783F156-90A1-4089-AC10-5099E2778D40}" name="16024110" dataDxfId="53"/>
    <tableColumn id="38" xr3:uid="{4F66A2AF-2A03-4517-B898-4ECB7C95C04F}" name="16024190" dataDxfId="52"/>
    <tableColumn id="39" xr3:uid="{538199F8-A32D-4DB0-908E-8B0A99199FB4}" name="16024210" dataDxfId="51"/>
    <tableColumn id="40" xr3:uid="{67B6DEA2-CA90-409E-A791-9359FE6061E2}" name="16024911" dataDxfId="50"/>
    <tableColumn id="41" xr3:uid="{5FF21254-C2DB-4027-9425-45453AC31B7C}" name="16024913" dataDxfId="49"/>
    <tableColumn id="42" xr3:uid="{29C0AB3E-B9CB-4FE7-A669-160171A4BC40}" name="16024915" dataDxfId="48"/>
    <tableColumn id="43" xr3:uid="{B57FFA77-A8E4-4A20-B84B-387206747DFD}" name="16024919" dataDxfId="47"/>
    <tableColumn id="44" xr3:uid="{096435F2-0470-4D95-BFFA-907ABB42259B}" name="16024930" dataDxfId="46"/>
    <tableColumn id="45" xr3:uid="{5DAD597C-5AD6-48BC-83EA-D278E82F2D3B}" name="16024950" dataDxfId="45"/>
    <tableColumn id="46" xr3:uid="{17862C1C-FD17-4F86-A7CA-7BFED57E7E1B}" name="16024990" dataDxfId="44"/>
    <tableColumn id="47" xr3:uid="{B38F9A8F-098D-48A1-A29D-96AE7A84BD8D}" name="Totalt per land" dataDxfId="43">
      <calculatedColumnFormula>SUM(Tabell8[[#This Row],[02031190]:[16024990]])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B0F798-88D4-4C6E-BB3F-A2E0D372C953}" name="Tabell710" displayName="Tabell710" ref="A37:AO78" totalsRowShown="0" headerRowDxfId="42" dataDxfId="41">
  <autoFilter ref="A37:AO78" xr:uid="{0EB61783-3CC0-4E97-8030-41766697A535}"/>
  <tableColumns count="41">
    <tableColumn id="1" xr3:uid="{2884951A-F0B1-4781-AECC-C195F2111CA2}" name="Land" dataDxfId="40"/>
    <tableColumn id="2" xr3:uid="{5EF18F8F-2356-4C20-8051-79FFA27C9E8A}" name="02031211" dataDxfId="39"/>
    <tableColumn id="3" xr3:uid="{A6DD9BD5-18A1-4FA2-BAB9-363C9AAF1DD0}" name="02031911" dataDxfId="38"/>
    <tableColumn id="4" xr3:uid="{9243B6A8-BDEF-46CC-A3B7-30CFC266DAEB}" name="02031913" dataDxfId="37"/>
    <tableColumn id="5" xr3:uid="{95B67076-5774-4A6D-83D1-A3957EF242E6}" name="02031915" dataDxfId="36"/>
    <tableColumn id="6" xr3:uid="{D8872FCF-404C-4EBE-8914-0EA932030B75}" name="02031955" dataDxfId="35"/>
    <tableColumn id="7" xr3:uid="{F8DD5B80-9309-4C70-AC54-7BED7B990E53}" name="02031959" dataDxfId="34"/>
    <tableColumn id="8" xr3:uid="{B714A7D9-534A-4190-B07F-57E59BC5D0AB}" name="02031990" dataDxfId="33"/>
    <tableColumn id="9" xr3:uid="{7568D336-B924-4176-AD8A-C8331AC30C36}" name="02032211" dataDxfId="32"/>
    <tableColumn id="10" xr3:uid="{091B35B2-D6E6-48E7-89A6-CB0530D584D7}" name="02032219" dataDxfId="31"/>
    <tableColumn id="11" xr3:uid="{961FDE28-212E-472A-9E49-9C7172AFE9FA}" name="02032290" dataDxfId="30"/>
    <tableColumn id="12" xr3:uid="{899774D8-730E-4422-ADB0-063692A7BFFA}" name="02032911" dataDxfId="29"/>
    <tableColumn id="13" xr3:uid="{85AB3110-2C86-4A84-962E-E9011CBB5E58}" name="02032913" dataDxfId="28"/>
    <tableColumn id="14" xr3:uid="{7970D4C9-E98A-46DD-9936-CB179A052FEC}" name="02032915" dataDxfId="27"/>
    <tableColumn id="15" xr3:uid="{2578AE96-7C2F-47E9-88BA-9F3740F2A4DA}" name="02032955" dataDxfId="26"/>
    <tableColumn id="16" xr3:uid="{E63B7D32-D280-4110-8BE7-CE03B7A00789}" name="02032959" dataDxfId="25"/>
    <tableColumn id="17" xr3:uid="{2BB6E329-889F-4D01-AC7F-6EADB6C0F597}" name="02032990" dataDxfId="24"/>
    <tableColumn id="18" xr3:uid="{0B15FB80-BF96-4605-9F95-F13C46F45356}" name="02101131" dataDxfId="23"/>
    <tableColumn id="19" xr3:uid="{E64DEA5D-A910-40C4-9E1F-4D79DBBE3CFD}" name="02101211" dataDxfId="22"/>
    <tableColumn id="20" xr3:uid="{D17B39E3-61E8-41BF-AC47-188D6A47BC61}" name="02101219" dataDxfId="21"/>
    <tableColumn id="21" xr3:uid="{98FB88E6-27CC-4DE2-A4FA-32C4F7366AB6}" name="02101290" dataDxfId="20"/>
    <tableColumn id="22" xr3:uid="{56A3D88A-BF63-4457-8551-74D5B1C529F8}" name="02101910" dataDxfId="19"/>
    <tableColumn id="23" xr3:uid="{B34F1A4D-A46D-47D6-81E0-B606389087E6}" name="02101940" dataDxfId="18"/>
    <tableColumn id="24" xr3:uid="{788250FC-536D-4082-ACAC-395A5B722E40}" name="02101950" dataDxfId="17"/>
    <tableColumn id="25" xr3:uid="{CF8E36EB-3F0F-4A56-A53B-58CD25873982}" name="02101960" dataDxfId="16"/>
    <tableColumn id="26" xr3:uid="{007DCC0C-F094-4E69-A3C7-4E19B025547F}" name="02101970" dataDxfId="15"/>
    <tableColumn id="27" xr3:uid="{71F8F6FB-1FC6-4496-862E-D6F29F9AD60E}" name="02101981" dataDxfId="14"/>
    <tableColumn id="28" xr3:uid="{BA9B9376-651E-41AE-B765-CF1D34F9AE56}" name="02101990" dataDxfId="13"/>
    <tableColumn id="29" xr3:uid="{C564B8FA-295B-49B4-8E16-F00C0A395599}" name="16010091" dataDxfId="12"/>
    <tableColumn id="30" xr3:uid="{24872CD0-FC15-493A-99B4-28262402923F}" name="16010099" dataDxfId="11"/>
    <tableColumn id="31" xr3:uid="{8D2D0CC7-0B38-47C3-AD8B-69DB01D6A82D}" name="16024110" dataDxfId="10"/>
    <tableColumn id="32" xr3:uid="{BE9AECEE-E762-419F-B342-5339F966EB80}" name="16024190" dataDxfId="9"/>
    <tableColumn id="33" xr3:uid="{E211DC9B-0824-46DB-A0AE-4B400CE13815}" name="16024210" dataDxfId="8"/>
    <tableColumn id="34" xr3:uid="{ECA8EAA4-9B3F-4929-8189-7F224A95C215}" name="16024911" dataDxfId="7"/>
    <tableColumn id="35" xr3:uid="{D6AA4AF6-81D4-4149-9DF2-5AA13F3EF160}" name="16024915" dataDxfId="6"/>
    <tableColumn id="36" xr3:uid="{F28FFD88-2C73-445F-A084-F72659E5E676}" name="16024919" dataDxfId="5"/>
    <tableColumn id="37" xr3:uid="{AABD96EB-1E65-4B96-9BFA-49722F3EE317}" name="16024930" dataDxfId="4"/>
    <tableColumn id="38" xr3:uid="{61D116D1-4652-4ED0-8703-71E7D9A47AA4}" name="16024950" dataDxfId="3"/>
    <tableColumn id="39" xr3:uid="{71D8BC1C-CC3E-4790-BF8F-B77C47B049CD}" name="16024990" dataDxfId="2"/>
    <tableColumn id="40" xr3:uid="{7F737955-F6A1-4120-B11A-C2ADF91DAE6C}" name="16029051" dataDxfId="1"/>
    <tableColumn id="41" xr3:uid="{4DD3E53E-B0EA-42E9-8F07-7CB9076865A7}" name="Totalt per land" dataDxfId="0">
      <calculatedColumnFormula>SUM(Tabell710[[#This Row],[02031211]:[16029051]])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1"/>
  <sheetViews>
    <sheetView zoomScaleNormal="100" workbookViewId="0">
      <selection activeCell="L16" sqref="L16"/>
    </sheetView>
  </sheetViews>
  <sheetFormatPr defaultColWidth="8" defaultRowHeight="14" x14ac:dyDescent="0.3"/>
  <cols>
    <col min="1" max="1" width="11.33203125" customWidth="1"/>
    <col min="2" max="2" width="13.33203125" customWidth="1"/>
    <col min="3" max="3" width="8.83203125" customWidth="1"/>
    <col min="4" max="4" width="9.08203125" customWidth="1"/>
    <col min="5" max="5" width="17.33203125" customWidth="1"/>
    <col min="6" max="6" width="21.33203125" customWidth="1"/>
    <col min="7" max="7" width="17.33203125" customWidth="1"/>
    <col min="8" max="8" width="13.08203125" customWidth="1"/>
    <col min="9" max="9" width="14.58203125" customWidth="1"/>
  </cols>
  <sheetData>
    <row r="1" spans="1:23" ht="18" x14ac:dyDescent="0.4">
      <c r="A1" s="99" t="s">
        <v>47</v>
      </c>
    </row>
    <row r="2" spans="1:23" ht="15.5" x14ac:dyDescent="0.35">
      <c r="A2" s="2"/>
    </row>
    <row r="3" spans="1:23" ht="15.5" x14ac:dyDescent="0.35">
      <c r="A3" s="81" t="s">
        <v>38</v>
      </c>
      <c r="I3" s="1"/>
      <c r="J3" s="1"/>
      <c r="K3" s="1"/>
      <c r="L3" s="1"/>
      <c r="M3" s="1"/>
      <c r="N3" s="1"/>
      <c r="O3" s="1"/>
      <c r="P3" s="1"/>
      <c r="Q3" s="1"/>
      <c r="R3" s="1"/>
      <c r="S3" s="1"/>
      <c r="T3" s="1"/>
      <c r="U3" s="1"/>
      <c r="V3" s="1"/>
      <c r="W3" s="1"/>
    </row>
    <row r="4" spans="1:23" x14ac:dyDescent="0.3">
      <c r="A4" s="116" t="s">
        <v>32</v>
      </c>
    </row>
    <row r="5" spans="1:23" x14ac:dyDescent="0.3">
      <c r="A5" s="116" t="s">
        <v>33</v>
      </c>
    </row>
    <row r="6" spans="1:23" x14ac:dyDescent="0.3">
      <c r="A6" s="116" t="s">
        <v>34</v>
      </c>
    </row>
    <row r="7" spans="1:23" x14ac:dyDescent="0.3">
      <c r="A7" s="116" t="s">
        <v>37</v>
      </c>
    </row>
    <row r="8" spans="1:23" x14ac:dyDescent="0.3">
      <c r="A8" s="116" t="s">
        <v>223</v>
      </c>
    </row>
    <row r="9" spans="1:23" x14ac:dyDescent="0.3">
      <c r="A9" s="116" t="s">
        <v>35</v>
      </c>
    </row>
    <row r="10" spans="1:23" x14ac:dyDescent="0.3">
      <c r="A10" s="116" t="s">
        <v>36</v>
      </c>
    </row>
    <row r="11" spans="1:23" ht="14.5" x14ac:dyDescent="0.35">
      <c r="A11" s="3"/>
    </row>
    <row r="12" spans="1:23" ht="14.5" thickBot="1" x14ac:dyDescent="0.35">
      <c r="H12" s="4"/>
      <c r="I12" s="4"/>
    </row>
    <row r="13" spans="1:23" ht="31" x14ac:dyDescent="0.3">
      <c r="A13" s="82" t="s">
        <v>8</v>
      </c>
      <c r="B13" s="82" t="s">
        <v>0</v>
      </c>
      <c r="C13" s="82" t="s">
        <v>1</v>
      </c>
      <c r="D13" s="82" t="s">
        <v>2</v>
      </c>
      <c r="E13" s="82" t="s">
        <v>3</v>
      </c>
      <c r="F13" s="82" t="s">
        <v>233</v>
      </c>
      <c r="G13" s="82" t="s">
        <v>4</v>
      </c>
      <c r="H13" s="5" t="s">
        <v>5</v>
      </c>
      <c r="I13" s="83" t="s">
        <v>6</v>
      </c>
    </row>
    <row r="14" spans="1:23" ht="15.5" x14ac:dyDescent="0.35">
      <c r="A14" s="84">
        <v>1980</v>
      </c>
      <c r="B14" s="85">
        <v>317</v>
      </c>
      <c r="C14" s="85">
        <v>11</v>
      </c>
      <c r="D14" s="85">
        <v>34</v>
      </c>
      <c r="E14" s="86">
        <f>B14+H14+C14-D14</f>
        <v>295.58499999999998</v>
      </c>
      <c r="F14" s="87">
        <f t="shared" ref="F14:F53" si="0">B14/E14</f>
        <v>1.072449549199046</v>
      </c>
      <c r="G14" s="88">
        <f t="shared" ref="G14:G53" si="1">E14/I14*1000000</f>
        <v>35.535854623568319</v>
      </c>
      <c r="H14" s="110">
        <f t="shared" ref="H14:H54" si="2">SUM(B14*0.005)</f>
        <v>1.585</v>
      </c>
      <c r="I14" s="109">
        <v>8317937</v>
      </c>
    </row>
    <row r="15" spans="1:23" ht="15.5" x14ac:dyDescent="0.35">
      <c r="A15" s="8">
        <v>1981</v>
      </c>
      <c r="B15" s="15">
        <v>321</v>
      </c>
      <c r="C15" s="15">
        <v>9</v>
      </c>
      <c r="D15" s="15">
        <v>41</v>
      </c>
      <c r="E15" s="16">
        <f t="shared" ref="E15:E53" si="3">B15+H15+C15-D15</f>
        <v>290.60500000000002</v>
      </c>
      <c r="F15" s="7">
        <f t="shared" si="0"/>
        <v>1.1045921439754993</v>
      </c>
      <c r="G15" s="6">
        <f t="shared" si="1"/>
        <v>34.915757272619253</v>
      </c>
      <c r="H15" s="110">
        <f t="shared" si="2"/>
        <v>1.605</v>
      </c>
      <c r="I15" s="100">
        <v>8323033</v>
      </c>
    </row>
    <row r="16" spans="1:23" ht="15.5" x14ac:dyDescent="0.35">
      <c r="A16" s="8">
        <v>1982</v>
      </c>
      <c r="B16" s="15">
        <v>325</v>
      </c>
      <c r="C16" s="15">
        <v>8</v>
      </c>
      <c r="D16" s="15">
        <v>58</v>
      </c>
      <c r="E16" s="16">
        <f t="shared" si="3"/>
        <v>276.625</v>
      </c>
      <c r="F16" s="7">
        <f t="shared" si="0"/>
        <v>1.1748757342973339</v>
      </c>
      <c r="G16" s="6">
        <f t="shared" si="1"/>
        <v>33.218316600788427</v>
      </c>
      <c r="H16" s="110">
        <f t="shared" si="2"/>
        <v>1.625</v>
      </c>
      <c r="I16" s="100">
        <v>8327484</v>
      </c>
    </row>
    <row r="17" spans="1:9" ht="15.5" x14ac:dyDescent="0.35">
      <c r="A17" s="8">
        <v>1983</v>
      </c>
      <c r="B17" s="15">
        <v>318</v>
      </c>
      <c r="C17" s="15">
        <v>9</v>
      </c>
      <c r="D17" s="15">
        <v>53</v>
      </c>
      <c r="E17" s="16">
        <f t="shared" si="3"/>
        <v>275.58999999999997</v>
      </c>
      <c r="F17" s="7">
        <f t="shared" si="0"/>
        <v>1.1538880220617584</v>
      </c>
      <c r="G17" s="6">
        <f t="shared" si="1"/>
        <v>33.08175800152042</v>
      </c>
      <c r="H17" s="110">
        <f t="shared" si="2"/>
        <v>1.59</v>
      </c>
      <c r="I17" s="100">
        <v>8330573</v>
      </c>
    </row>
    <row r="18" spans="1:9" ht="15.5" x14ac:dyDescent="0.35">
      <c r="A18" s="8">
        <v>1984</v>
      </c>
      <c r="B18" s="15">
        <v>323</v>
      </c>
      <c r="C18" s="15">
        <v>6</v>
      </c>
      <c r="D18" s="15">
        <v>75</v>
      </c>
      <c r="E18" s="16">
        <f t="shared" si="3"/>
        <v>255.61500000000001</v>
      </c>
      <c r="F18" s="7">
        <f t="shared" si="0"/>
        <v>1.2636191146841931</v>
      </c>
      <c r="G18" s="6">
        <f t="shared" si="1"/>
        <v>30.639651495615109</v>
      </c>
      <c r="H18" s="110">
        <f t="shared" si="2"/>
        <v>1.615</v>
      </c>
      <c r="I18" s="100">
        <v>8342621</v>
      </c>
    </row>
    <row r="19" spans="1:9" ht="15.5" x14ac:dyDescent="0.35">
      <c r="A19" s="8">
        <v>1985</v>
      </c>
      <c r="B19" s="15">
        <v>332</v>
      </c>
      <c r="C19" s="15">
        <v>6</v>
      </c>
      <c r="D19" s="15">
        <v>75</v>
      </c>
      <c r="E19" s="16">
        <f t="shared" si="3"/>
        <v>264.66000000000003</v>
      </c>
      <c r="F19" s="7">
        <f t="shared" si="0"/>
        <v>1.2544396584296833</v>
      </c>
      <c r="G19" s="6">
        <f t="shared" si="1"/>
        <v>31.664943595697565</v>
      </c>
      <c r="H19" s="110">
        <f t="shared" si="2"/>
        <v>1.6600000000000001</v>
      </c>
      <c r="I19" s="100">
        <v>8358139</v>
      </c>
    </row>
    <row r="20" spans="1:9" ht="15.5" x14ac:dyDescent="0.35">
      <c r="A20" s="8">
        <v>1986</v>
      </c>
      <c r="B20" s="15">
        <v>309</v>
      </c>
      <c r="C20" s="15">
        <v>7</v>
      </c>
      <c r="D20" s="15">
        <v>51</v>
      </c>
      <c r="E20" s="16">
        <f t="shared" si="3"/>
        <v>266.54500000000002</v>
      </c>
      <c r="F20" s="7">
        <f t="shared" si="0"/>
        <v>1.1592789210077097</v>
      </c>
      <c r="G20" s="6">
        <f t="shared" si="1"/>
        <v>31.801529914341266</v>
      </c>
      <c r="H20" s="110">
        <f t="shared" si="2"/>
        <v>1.5449999999999999</v>
      </c>
      <c r="I20" s="100">
        <v>8381515</v>
      </c>
    </row>
    <row r="21" spans="1:9" ht="15.5" x14ac:dyDescent="0.35">
      <c r="A21" s="8">
        <v>1987</v>
      </c>
      <c r="B21" s="15">
        <v>288</v>
      </c>
      <c r="C21" s="15">
        <v>13</v>
      </c>
      <c r="D21" s="15">
        <v>37</v>
      </c>
      <c r="E21" s="16">
        <f t="shared" si="3"/>
        <v>265.44</v>
      </c>
      <c r="F21" s="7">
        <f t="shared" si="0"/>
        <v>1.0849909584086799</v>
      </c>
      <c r="G21" s="6">
        <f t="shared" si="1"/>
        <v>31.547109768230239</v>
      </c>
      <c r="H21" s="110">
        <f t="shared" si="2"/>
        <v>1.44</v>
      </c>
      <c r="I21" s="100">
        <v>8414083</v>
      </c>
    </row>
    <row r="22" spans="1:9" ht="15.5" x14ac:dyDescent="0.35">
      <c r="A22" s="8">
        <v>1988</v>
      </c>
      <c r="B22" s="15">
        <v>299</v>
      </c>
      <c r="C22" s="15">
        <v>15</v>
      </c>
      <c r="D22" s="15">
        <v>38</v>
      </c>
      <c r="E22" s="16">
        <f t="shared" si="3"/>
        <v>277.495</v>
      </c>
      <c r="F22" s="7">
        <f t="shared" si="0"/>
        <v>1.0774968918358889</v>
      </c>
      <c r="G22" s="6">
        <f t="shared" si="1"/>
        <v>32.805139398937541</v>
      </c>
      <c r="H22" s="110">
        <f t="shared" si="2"/>
        <v>1.4950000000000001</v>
      </c>
      <c r="I22" s="100">
        <v>8458888</v>
      </c>
    </row>
    <row r="23" spans="1:9" ht="15.5" x14ac:dyDescent="0.35">
      <c r="A23" s="8">
        <v>1989</v>
      </c>
      <c r="B23" s="15">
        <v>307</v>
      </c>
      <c r="C23" s="15">
        <v>15</v>
      </c>
      <c r="D23" s="15">
        <v>46</v>
      </c>
      <c r="E23" s="16">
        <f t="shared" si="3"/>
        <v>277.53500000000003</v>
      </c>
      <c r="F23" s="7">
        <f t="shared" si="0"/>
        <v>1.1061667897742626</v>
      </c>
      <c r="G23" s="6">
        <f t="shared" si="1"/>
        <v>32.547651962534232</v>
      </c>
      <c r="H23" s="110">
        <f t="shared" si="2"/>
        <v>1.5350000000000001</v>
      </c>
      <c r="I23" s="100">
        <v>8527036</v>
      </c>
    </row>
    <row r="24" spans="1:9" ht="15.5" x14ac:dyDescent="0.35">
      <c r="A24" s="8">
        <v>1990</v>
      </c>
      <c r="B24" s="15">
        <v>291</v>
      </c>
      <c r="C24" s="15">
        <v>16</v>
      </c>
      <c r="D24" s="15">
        <v>39</v>
      </c>
      <c r="E24" s="16">
        <f t="shared" si="3"/>
        <v>269.45499999999998</v>
      </c>
      <c r="F24" s="7">
        <f t="shared" si="0"/>
        <v>1.0799576923790615</v>
      </c>
      <c r="G24" s="6">
        <f t="shared" si="1"/>
        <v>31.366151260152044</v>
      </c>
      <c r="H24" s="110">
        <f t="shared" si="2"/>
        <v>1.4550000000000001</v>
      </c>
      <c r="I24" s="100">
        <v>8590630</v>
      </c>
    </row>
    <row r="25" spans="1:9" ht="15.5" x14ac:dyDescent="0.35">
      <c r="A25" s="8">
        <v>1991</v>
      </c>
      <c r="B25" s="15">
        <v>268</v>
      </c>
      <c r="C25" s="15">
        <v>21</v>
      </c>
      <c r="D25" s="15">
        <v>20</v>
      </c>
      <c r="E25" s="16">
        <f t="shared" si="3"/>
        <v>270.33999999999997</v>
      </c>
      <c r="F25" s="7">
        <f t="shared" si="0"/>
        <v>0.9913442331878376</v>
      </c>
      <c r="G25" s="6">
        <f t="shared" si="1"/>
        <v>31.274442195902207</v>
      </c>
      <c r="H25" s="110">
        <f t="shared" si="2"/>
        <v>1.34</v>
      </c>
      <c r="I25" s="100">
        <v>8644119</v>
      </c>
    </row>
    <row r="26" spans="1:9" ht="15.5" x14ac:dyDescent="0.35">
      <c r="A26" s="8">
        <v>1992</v>
      </c>
      <c r="B26" s="15">
        <v>278</v>
      </c>
      <c r="C26" s="15">
        <v>23</v>
      </c>
      <c r="D26" s="15">
        <v>16</v>
      </c>
      <c r="E26" s="16">
        <f t="shared" si="3"/>
        <v>286.39</v>
      </c>
      <c r="F26" s="7">
        <f t="shared" si="0"/>
        <v>0.97070428436747103</v>
      </c>
      <c r="G26" s="6">
        <f t="shared" si="1"/>
        <v>32.948639170235943</v>
      </c>
      <c r="H26" s="110">
        <f t="shared" si="2"/>
        <v>1.3900000000000001</v>
      </c>
      <c r="I26" s="100">
        <v>8692013</v>
      </c>
    </row>
    <row r="27" spans="1:9" ht="15.5" x14ac:dyDescent="0.35">
      <c r="A27" s="8">
        <v>1993</v>
      </c>
      <c r="B27" s="15">
        <v>289</v>
      </c>
      <c r="C27" s="15">
        <v>15</v>
      </c>
      <c r="D27" s="15">
        <v>19</v>
      </c>
      <c r="E27" s="16">
        <f t="shared" si="3"/>
        <v>286.44499999999999</v>
      </c>
      <c r="F27" s="7">
        <f t="shared" si="0"/>
        <v>1.0089196878982003</v>
      </c>
      <c r="G27" s="6">
        <f t="shared" si="1"/>
        <v>32.754880470900929</v>
      </c>
      <c r="H27" s="110">
        <f t="shared" si="2"/>
        <v>1.4450000000000001</v>
      </c>
      <c r="I27" s="100">
        <v>8745109</v>
      </c>
    </row>
    <row r="28" spans="1:9" ht="15.5" x14ac:dyDescent="0.35">
      <c r="A28" s="8">
        <v>1994</v>
      </c>
      <c r="B28" s="9">
        <v>308</v>
      </c>
      <c r="C28" s="16">
        <v>15</v>
      </c>
      <c r="D28" s="16">
        <v>22</v>
      </c>
      <c r="E28" s="16">
        <f t="shared" si="3"/>
        <v>302.54000000000002</v>
      </c>
      <c r="F28" s="7">
        <f t="shared" si="0"/>
        <v>1.018047200370199</v>
      </c>
      <c r="G28" s="6">
        <f t="shared" si="1"/>
        <v>34.315667619173901</v>
      </c>
      <c r="H28" s="110">
        <f t="shared" si="2"/>
        <v>1.54</v>
      </c>
      <c r="I28" s="100">
        <v>8816381</v>
      </c>
    </row>
    <row r="29" spans="1:9" ht="15.5" x14ac:dyDescent="0.35">
      <c r="A29" s="8">
        <v>1995</v>
      </c>
      <c r="B29" s="9">
        <v>308.81400000000002</v>
      </c>
      <c r="C29" s="16">
        <v>29.017769870994591</v>
      </c>
      <c r="D29" s="16">
        <v>22.864087113330559</v>
      </c>
      <c r="E29" s="16">
        <f t="shared" si="3"/>
        <v>316.511752757664</v>
      </c>
      <c r="F29" s="7">
        <f t="shared" si="0"/>
        <v>0.97567940940392905</v>
      </c>
      <c r="G29" s="6">
        <f t="shared" si="1"/>
        <v>35.814641699149171</v>
      </c>
      <c r="H29" s="110">
        <f t="shared" si="2"/>
        <v>1.5440700000000001</v>
      </c>
      <c r="I29" s="100">
        <v>8837496</v>
      </c>
    </row>
    <row r="30" spans="1:9" ht="15.5" x14ac:dyDescent="0.35">
      <c r="A30" s="89">
        <v>1996</v>
      </c>
      <c r="B30" s="9">
        <v>319.80900000000003</v>
      </c>
      <c r="C30" s="90">
        <v>29.073264391732554</v>
      </c>
      <c r="D30" s="90">
        <v>37.203862671660417</v>
      </c>
      <c r="E30" s="16">
        <f t="shared" si="3"/>
        <v>313.27744672007213</v>
      </c>
      <c r="F30" s="7">
        <f t="shared" si="0"/>
        <v>1.0208491014859558</v>
      </c>
      <c r="G30" s="6">
        <f t="shared" si="1"/>
        <v>35.420598353854992</v>
      </c>
      <c r="H30" s="110">
        <f t="shared" si="2"/>
        <v>1.5990450000000003</v>
      </c>
      <c r="I30" s="100">
        <v>8844499</v>
      </c>
    </row>
    <row r="31" spans="1:9" ht="15.5" x14ac:dyDescent="0.35">
      <c r="A31" s="89">
        <v>1997</v>
      </c>
      <c r="B31" s="9">
        <v>329.34500000000003</v>
      </c>
      <c r="C31" s="90">
        <v>33.019926480787902</v>
      </c>
      <c r="D31" s="90">
        <v>46.624206963517828</v>
      </c>
      <c r="E31" s="16">
        <f t="shared" si="3"/>
        <v>317.38744451727007</v>
      </c>
      <c r="F31" s="7">
        <f t="shared" si="0"/>
        <v>1.0376749480462808</v>
      </c>
      <c r="G31" s="6">
        <f t="shared" si="1"/>
        <v>35.872614912733084</v>
      </c>
      <c r="H31" s="110">
        <f t="shared" si="2"/>
        <v>1.6467250000000002</v>
      </c>
      <c r="I31" s="100">
        <v>8847625</v>
      </c>
    </row>
    <row r="32" spans="1:9" ht="15.5" x14ac:dyDescent="0.35">
      <c r="A32" s="89">
        <v>1998</v>
      </c>
      <c r="B32" s="9">
        <v>330.41199999999998</v>
      </c>
      <c r="C32" s="90">
        <v>41.190118185601335</v>
      </c>
      <c r="D32" s="90">
        <v>39.526155500069365</v>
      </c>
      <c r="E32" s="16">
        <f t="shared" si="3"/>
        <v>333.72802268553193</v>
      </c>
      <c r="F32" s="7">
        <f t="shared" si="0"/>
        <v>0.99006369720214771</v>
      </c>
      <c r="G32" s="6">
        <f t="shared" si="1"/>
        <v>37.705235648728326</v>
      </c>
      <c r="H32" s="110">
        <f t="shared" si="2"/>
        <v>1.6520599999999999</v>
      </c>
      <c r="I32" s="100">
        <v>8850973</v>
      </c>
    </row>
    <row r="33" spans="1:9" ht="15.5" x14ac:dyDescent="0.35">
      <c r="A33" s="89">
        <v>1999</v>
      </c>
      <c r="B33" s="9">
        <v>325.42599999999999</v>
      </c>
      <c r="C33" s="90">
        <v>45.592360244139272</v>
      </c>
      <c r="D33" s="90">
        <v>47.637766819253713</v>
      </c>
      <c r="E33" s="16">
        <f t="shared" si="3"/>
        <v>325.00772342488557</v>
      </c>
      <c r="F33" s="7">
        <f t="shared" si="0"/>
        <v>1.0012869742623549</v>
      </c>
      <c r="G33" s="6">
        <f t="shared" si="1"/>
        <v>36.691391571486065</v>
      </c>
      <c r="H33" s="110">
        <f t="shared" si="2"/>
        <v>1.62713</v>
      </c>
      <c r="I33" s="100">
        <v>8857874</v>
      </c>
    </row>
    <row r="34" spans="1:9" ht="15.5" x14ac:dyDescent="0.35">
      <c r="A34" s="89">
        <v>2000</v>
      </c>
      <c r="B34" s="9">
        <v>276.97500000000002</v>
      </c>
      <c r="C34" s="90">
        <v>59.734762657788863</v>
      </c>
      <c r="D34" s="90">
        <v>19.985716188098209</v>
      </c>
      <c r="E34" s="16">
        <f t="shared" si="3"/>
        <v>318.1089214696907</v>
      </c>
      <c r="F34" s="7">
        <f t="shared" si="0"/>
        <v>0.87069233619840525</v>
      </c>
      <c r="G34" s="6">
        <f t="shared" si="1"/>
        <v>35.854938377074795</v>
      </c>
      <c r="H34" s="110">
        <f t="shared" si="2"/>
        <v>1.3848750000000001</v>
      </c>
      <c r="I34" s="100">
        <v>8872109</v>
      </c>
    </row>
    <row r="35" spans="1:9" ht="15.5" x14ac:dyDescent="0.35">
      <c r="A35" s="89">
        <v>2001</v>
      </c>
      <c r="B35" s="9">
        <v>275.86599999999999</v>
      </c>
      <c r="C35" s="16">
        <v>53.776451518934671</v>
      </c>
      <c r="D35" s="90">
        <v>20.925726869191283</v>
      </c>
      <c r="E35" s="16">
        <f t="shared" si="3"/>
        <v>310.09605464974334</v>
      </c>
      <c r="F35" s="7">
        <f t="shared" si="0"/>
        <v>0.88961467217502477</v>
      </c>
      <c r="G35" s="6">
        <f t="shared" si="1"/>
        <v>34.858076548202035</v>
      </c>
      <c r="H35" s="110">
        <f t="shared" si="2"/>
        <v>1.3793299999999999</v>
      </c>
      <c r="I35" s="100">
        <v>8895960</v>
      </c>
    </row>
    <row r="36" spans="1:9" ht="15.5" x14ac:dyDescent="0.35">
      <c r="A36" s="8">
        <v>2002</v>
      </c>
      <c r="B36" s="9">
        <v>283.81400000000002</v>
      </c>
      <c r="C36" s="15">
        <v>62.722305035372457</v>
      </c>
      <c r="D36" s="15">
        <v>23.010469274517963</v>
      </c>
      <c r="E36" s="16">
        <f t="shared" si="3"/>
        <v>324.94490576085451</v>
      </c>
      <c r="F36" s="7">
        <f t="shared" si="0"/>
        <v>0.8734219092785992</v>
      </c>
      <c r="G36" s="6">
        <f t="shared" si="1"/>
        <v>36.408564136756112</v>
      </c>
      <c r="H36" s="110">
        <f t="shared" si="2"/>
        <v>1.4190700000000001</v>
      </c>
      <c r="I36" s="100">
        <v>8924958</v>
      </c>
    </row>
    <row r="37" spans="1:9" ht="15.5" x14ac:dyDescent="0.35">
      <c r="A37" s="8">
        <v>2003</v>
      </c>
      <c r="B37" s="9">
        <v>287.52600000000001</v>
      </c>
      <c r="C37" s="15">
        <v>66.955072409488125</v>
      </c>
      <c r="D37" s="15">
        <v>30.762838535164374</v>
      </c>
      <c r="E37" s="16">
        <f t="shared" si="3"/>
        <v>325.15586387432381</v>
      </c>
      <c r="F37" s="7">
        <f t="shared" si="0"/>
        <v>0.88427130476457239</v>
      </c>
      <c r="G37" s="6">
        <f t="shared" si="1"/>
        <v>36.296891257672002</v>
      </c>
      <c r="H37" s="110">
        <f t="shared" si="2"/>
        <v>1.4376300000000002</v>
      </c>
      <c r="I37" s="100">
        <v>8958229</v>
      </c>
    </row>
    <row r="38" spans="1:9" ht="15.5" x14ac:dyDescent="0.35">
      <c r="A38" s="8">
        <v>2004</v>
      </c>
      <c r="B38" s="9">
        <v>294.49799999999999</v>
      </c>
      <c r="C38" s="15">
        <v>69.956221944791238</v>
      </c>
      <c r="D38" s="15">
        <v>35.948126231100012</v>
      </c>
      <c r="E38" s="16">
        <f t="shared" si="3"/>
        <v>329.97858571369125</v>
      </c>
      <c r="F38" s="7">
        <f t="shared" si="0"/>
        <v>0.89247609617771895</v>
      </c>
      <c r="G38" s="6">
        <f t="shared" si="1"/>
        <v>36.690659732388895</v>
      </c>
      <c r="H38" s="110">
        <f t="shared" si="2"/>
        <v>1.4724900000000001</v>
      </c>
      <c r="I38" s="100">
        <v>8993531</v>
      </c>
    </row>
    <row r="39" spans="1:9" ht="15.5" x14ac:dyDescent="0.35">
      <c r="A39" s="8">
        <v>2005</v>
      </c>
      <c r="B39" s="9">
        <v>275.13099999999997</v>
      </c>
      <c r="C39" s="15">
        <v>83.401076987099458</v>
      </c>
      <c r="D39" s="15">
        <v>35.785343736995429</v>
      </c>
      <c r="E39" s="16">
        <f t="shared" si="3"/>
        <v>324.122388250104</v>
      </c>
      <c r="F39" s="7">
        <f t="shared" si="0"/>
        <v>0.84884910754051157</v>
      </c>
      <c r="G39" s="6">
        <f t="shared" si="1"/>
        <v>35.895653553690479</v>
      </c>
      <c r="H39" s="110">
        <f t="shared" si="2"/>
        <v>1.3756549999999999</v>
      </c>
      <c r="I39" s="100">
        <v>9029572</v>
      </c>
    </row>
    <row r="40" spans="1:9" ht="15.5" x14ac:dyDescent="0.35">
      <c r="A40" s="8">
        <v>2006</v>
      </c>
      <c r="B40" s="9">
        <v>264.44799999999998</v>
      </c>
      <c r="C40" s="15">
        <v>90.445340407823551</v>
      </c>
      <c r="D40" s="15">
        <v>32.659589679567212</v>
      </c>
      <c r="E40" s="16">
        <f t="shared" si="3"/>
        <v>323.55599072825635</v>
      </c>
      <c r="F40" s="7">
        <f t="shared" si="0"/>
        <v>0.81731758205058502</v>
      </c>
      <c r="G40" s="6">
        <f t="shared" si="1"/>
        <v>35.631941875501219</v>
      </c>
      <c r="H40" s="110">
        <f t="shared" si="2"/>
        <v>1.3222399999999999</v>
      </c>
      <c r="I40" s="100">
        <v>9080504</v>
      </c>
    </row>
    <row r="41" spans="1:9" ht="15.5" x14ac:dyDescent="0.35">
      <c r="A41" s="8">
        <v>2007</v>
      </c>
      <c r="B41" s="9">
        <v>264.86900000000003</v>
      </c>
      <c r="C41" s="15">
        <v>103.51847385212928</v>
      </c>
      <c r="D41" s="15">
        <v>38.045501595228181</v>
      </c>
      <c r="E41" s="16">
        <f t="shared" si="3"/>
        <v>331.6663172569011</v>
      </c>
      <c r="F41" s="7">
        <f t="shared" si="0"/>
        <v>0.79860084132341547</v>
      </c>
      <c r="G41" s="6">
        <f t="shared" si="1"/>
        <v>36.255245056226052</v>
      </c>
      <c r="H41" s="110">
        <f t="shared" si="2"/>
        <v>1.3243450000000001</v>
      </c>
      <c r="I41" s="100">
        <v>9148092</v>
      </c>
    </row>
    <row r="42" spans="1:9" ht="15.5" x14ac:dyDescent="0.35">
      <c r="A42" s="8">
        <v>2008</v>
      </c>
      <c r="B42" s="9">
        <v>270.71699999999998</v>
      </c>
      <c r="C42" s="15">
        <v>113.712537661257</v>
      </c>
      <c r="D42" s="15">
        <v>50.217764322374812</v>
      </c>
      <c r="E42" s="16">
        <f t="shared" si="3"/>
        <v>335.56535833888216</v>
      </c>
      <c r="F42" s="7">
        <f t="shared" si="0"/>
        <v>0.80674894852110202</v>
      </c>
      <c r="G42" s="6">
        <f t="shared" si="1"/>
        <v>36.396808067267962</v>
      </c>
      <c r="H42" s="110">
        <f t="shared" si="2"/>
        <v>1.353585</v>
      </c>
      <c r="I42" s="100">
        <v>9219637</v>
      </c>
    </row>
    <row r="43" spans="1:9" ht="15.5" x14ac:dyDescent="0.35">
      <c r="A43" s="8">
        <v>2009</v>
      </c>
      <c r="B43" s="9">
        <v>260.74799999999999</v>
      </c>
      <c r="C43" s="15">
        <v>110.57482188930503</v>
      </c>
      <c r="D43" s="15">
        <v>36.227186156193646</v>
      </c>
      <c r="E43" s="16">
        <f t="shared" si="3"/>
        <v>336.39937573311141</v>
      </c>
      <c r="F43" s="7">
        <f t="shared" si="0"/>
        <v>0.77511439916246805</v>
      </c>
      <c r="G43" s="6">
        <f t="shared" si="1"/>
        <v>36.177752655462882</v>
      </c>
      <c r="H43" s="110">
        <f t="shared" si="2"/>
        <v>1.3037399999999999</v>
      </c>
      <c r="I43" s="100">
        <v>9298515</v>
      </c>
    </row>
    <row r="44" spans="1:9" ht="15.5" x14ac:dyDescent="0.35">
      <c r="A44" s="8">
        <v>2010</v>
      </c>
      <c r="B44" s="9">
        <v>263.48</v>
      </c>
      <c r="C44" s="15">
        <v>121.14011929532528</v>
      </c>
      <c r="D44" s="15">
        <v>37.838725204605353</v>
      </c>
      <c r="E44" s="16">
        <f t="shared" si="3"/>
        <v>348.09879409071999</v>
      </c>
      <c r="F44" s="7">
        <f t="shared" si="0"/>
        <v>0.75691155635354779</v>
      </c>
      <c r="G44" s="6">
        <f t="shared" si="1"/>
        <v>37.11816135662071</v>
      </c>
      <c r="H44" s="110">
        <f t="shared" si="2"/>
        <v>1.3174000000000001</v>
      </c>
      <c r="I44" s="100">
        <v>9378126</v>
      </c>
    </row>
    <row r="45" spans="1:9" ht="15.5" x14ac:dyDescent="0.35">
      <c r="A45" s="8">
        <v>2011</v>
      </c>
      <c r="B45" s="9">
        <v>256.08</v>
      </c>
      <c r="C45" s="15">
        <v>125.50204216951035</v>
      </c>
      <c r="D45" s="15">
        <v>29.557522402552365</v>
      </c>
      <c r="E45" s="16">
        <f t="shared" si="3"/>
        <v>353.30491976695794</v>
      </c>
      <c r="F45" s="7">
        <f t="shared" si="0"/>
        <v>0.7248130033652288</v>
      </c>
      <c r="G45" s="6">
        <f t="shared" si="1"/>
        <v>37.389879819821807</v>
      </c>
      <c r="H45" s="110">
        <f t="shared" si="2"/>
        <v>1.2804</v>
      </c>
      <c r="I45" s="100">
        <v>9449212.5</v>
      </c>
    </row>
    <row r="46" spans="1:9" ht="15.5" x14ac:dyDescent="0.35">
      <c r="A46" s="8">
        <v>2012</v>
      </c>
      <c r="B46" s="9">
        <v>232.97</v>
      </c>
      <c r="C46" s="15">
        <v>134.7833</v>
      </c>
      <c r="D46" s="15">
        <v>26.0716</v>
      </c>
      <c r="E46" s="16">
        <f t="shared" si="3"/>
        <v>342.84654999999998</v>
      </c>
      <c r="F46" s="7">
        <f t="shared" si="0"/>
        <v>0.67951682757198528</v>
      </c>
      <c r="G46" s="6">
        <f t="shared" si="1"/>
        <v>36.0156613239484</v>
      </c>
      <c r="H46" s="110">
        <f t="shared" si="2"/>
        <v>1.1648499999999999</v>
      </c>
      <c r="I46" s="100">
        <v>9519374</v>
      </c>
    </row>
    <row r="47" spans="1:9" ht="15.5" x14ac:dyDescent="0.35">
      <c r="A47" s="8">
        <v>2013</v>
      </c>
      <c r="B47" s="9">
        <v>234.1</v>
      </c>
      <c r="C47" s="15">
        <v>142.542</v>
      </c>
      <c r="D47" s="15">
        <v>25.9192</v>
      </c>
      <c r="E47" s="16">
        <f t="shared" si="3"/>
        <v>351.89330000000001</v>
      </c>
      <c r="F47" s="7">
        <f t="shared" si="0"/>
        <v>0.66525847465694854</v>
      </c>
      <c r="G47" s="6">
        <f t="shared" si="1"/>
        <v>36.65410691880534</v>
      </c>
      <c r="H47" s="110">
        <f t="shared" si="2"/>
        <v>1.1705000000000001</v>
      </c>
      <c r="I47" s="100">
        <v>9600378.5</v>
      </c>
    </row>
    <row r="48" spans="1:9" ht="15.5" x14ac:dyDescent="0.35">
      <c r="A48" s="8">
        <v>2014</v>
      </c>
      <c r="B48" s="9">
        <v>236.2</v>
      </c>
      <c r="C48" s="15">
        <v>132.7912</v>
      </c>
      <c r="D48" s="15">
        <v>29.033799999999999</v>
      </c>
      <c r="E48" s="16">
        <f t="shared" si="3"/>
        <v>341.13839999999999</v>
      </c>
      <c r="F48" s="7">
        <f t="shared" si="0"/>
        <v>0.69238760573421221</v>
      </c>
      <c r="G48" s="6">
        <f t="shared" si="1"/>
        <v>35.183018508609045</v>
      </c>
      <c r="H48" s="110">
        <f t="shared" si="2"/>
        <v>1.181</v>
      </c>
      <c r="I48" s="100">
        <v>9696109.5</v>
      </c>
    </row>
    <row r="49" spans="1:9" ht="15.5" x14ac:dyDescent="0.35">
      <c r="A49" s="8">
        <v>2015</v>
      </c>
      <c r="B49" s="9">
        <v>233.5</v>
      </c>
      <c r="C49" s="91">
        <v>127.68510000000001</v>
      </c>
      <c r="D49" s="15">
        <v>27.381399999999999</v>
      </c>
      <c r="E49" s="16">
        <f t="shared" si="3"/>
        <v>334.97120000000001</v>
      </c>
      <c r="F49" s="7">
        <f t="shared" si="0"/>
        <v>0.69707485300228789</v>
      </c>
      <c r="G49" s="6">
        <f t="shared" si="1"/>
        <v>34.183574023393376</v>
      </c>
      <c r="H49" s="110">
        <f t="shared" si="2"/>
        <v>1.1675</v>
      </c>
      <c r="I49" s="100">
        <v>9799186</v>
      </c>
    </row>
    <row r="50" spans="1:9" ht="15.5" x14ac:dyDescent="0.35">
      <c r="A50" s="8">
        <v>2016</v>
      </c>
      <c r="B50" s="16">
        <v>232.8</v>
      </c>
      <c r="C50" s="16">
        <v>124.8622</v>
      </c>
      <c r="D50" s="16">
        <v>25.8889</v>
      </c>
      <c r="E50" s="16">
        <f t="shared" si="3"/>
        <v>332.93729999999999</v>
      </c>
      <c r="F50" s="17">
        <f t="shared" si="0"/>
        <v>0.69923075606127649</v>
      </c>
      <c r="G50" s="16">
        <f t="shared" si="1"/>
        <v>33.551793620633099</v>
      </c>
      <c r="H50" s="52">
        <f t="shared" si="2"/>
        <v>1.1640000000000001</v>
      </c>
      <c r="I50" s="101">
        <v>9923085</v>
      </c>
    </row>
    <row r="51" spans="1:9" ht="15.5" x14ac:dyDescent="0.35">
      <c r="A51" s="8">
        <v>2017</v>
      </c>
      <c r="B51" s="16">
        <v>240.7</v>
      </c>
      <c r="C51" s="16">
        <v>116.3415</v>
      </c>
      <c r="D51" s="16">
        <v>28.404800000000002</v>
      </c>
      <c r="E51" s="16">
        <f t="shared" si="3"/>
        <v>329.84019999999998</v>
      </c>
      <c r="F51" s="17">
        <f t="shared" si="0"/>
        <v>0.72974731400235626</v>
      </c>
      <c r="G51" s="16">
        <f t="shared" si="1"/>
        <v>32.794802190063876</v>
      </c>
      <c r="H51" s="52">
        <f t="shared" si="2"/>
        <v>1.2035</v>
      </c>
      <c r="I51" s="101">
        <v>10057697.5</v>
      </c>
    </row>
    <row r="52" spans="1:9" ht="15.5" x14ac:dyDescent="0.35">
      <c r="A52" s="8">
        <v>2018</v>
      </c>
      <c r="B52" s="16">
        <v>249.79</v>
      </c>
      <c r="C52" s="16">
        <v>108.6219</v>
      </c>
      <c r="D52" s="16">
        <v>28.953399999999998</v>
      </c>
      <c r="E52" s="16">
        <f t="shared" si="3"/>
        <v>330.70744999999999</v>
      </c>
      <c r="F52" s="17">
        <f t="shared" si="0"/>
        <v>0.75532014776201739</v>
      </c>
      <c r="G52" s="16">
        <f t="shared" si="1"/>
        <v>32.501278720097616</v>
      </c>
      <c r="H52" s="52">
        <f t="shared" si="2"/>
        <v>1.24895</v>
      </c>
      <c r="I52" s="101">
        <v>10175213.5</v>
      </c>
    </row>
    <row r="53" spans="1:9" ht="15.5" x14ac:dyDescent="0.35">
      <c r="A53" s="8">
        <v>2019</v>
      </c>
      <c r="B53" s="16">
        <v>240.29</v>
      </c>
      <c r="C53" s="16">
        <v>101.2325</v>
      </c>
      <c r="D53" s="16">
        <v>28.5245</v>
      </c>
      <c r="E53" s="16">
        <f t="shared" si="3"/>
        <v>314.19945000000001</v>
      </c>
      <c r="F53" s="17">
        <f t="shared" si="0"/>
        <v>0.76476900261919611</v>
      </c>
      <c r="G53" s="16">
        <f t="shared" si="1"/>
        <v>30.567458325011259</v>
      </c>
      <c r="H53" s="52">
        <f t="shared" si="2"/>
        <v>1.2014499999999999</v>
      </c>
      <c r="I53" s="101">
        <v>10278887</v>
      </c>
    </row>
    <row r="54" spans="1:9" ht="15.5" x14ac:dyDescent="0.35">
      <c r="A54" s="8">
        <v>2020</v>
      </c>
      <c r="B54" s="16">
        <v>246.54</v>
      </c>
      <c r="C54" s="16">
        <v>80.264099999999999</v>
      </c>
      <c r="D54" s="16">
        <v>21.11364</v>
      </c>
      <c r="E54" s="16">
        <f>B54+H54+C54-D54</f>
        <v>306.92316</v>
      </c>
      <c r="F54" s="17">
        <f>B54/E54</f>
        <v>0.80326294047018154</v>
      </c>
      <c r="G54" s="16">
        <f>E54/I54*1000000</f>
        <v>29.644552990203643</v>
      </c>
      <c r="H54" s="52">
        <f t="shared" si="2"/>
        <v>1.2326999999999999</v>
      </c>
      <c r="I54" s="101">
        <v>10353442</v>
      </c>
    </row>
    <row r="55" spans="1:9" ht="15.5" x14ac:dyDescent="0.35">
      <c r="A55" s="8">
        <v>2021</v>
      </c>
      <c r="B55" s="16">
        <v>252.55</v>
      </c>
      <c r="C55" s="16">
        <v>80.5642</v>
      </c>
      <c r="D55" s="16">
        <v>28.627600000000001</v>
      </c>
      <c r="E55" s="16">
        <f>B55+H55+C55-D55</f>
        <v>305.74935000000005</v>
      </c>
      <c r="F55" s="17">
        <f>B55/E55</f>
        <v>0.82600339133999789</v>
      </c>
      <c r="G55" s="16">
        <f>E55/I55*1000000</f>
        <v>29.354350292759268</v>
      </c>
      <c r="H55" s="52">
        <f t="shared" ref="H55:H58" si="4">SUM(B55*0.005)</f>
        <v>1.26275</v>
      </c>
      <c r="I55" s="101">
        <v>10415810.5</v>
      </c>
    </row>
    <row r="56" spans="1:9" ht="15.5" x14ac:dyDescent="0.35">
      <c r="A56" s="8">
        <v>2022</v>
      </c>
      <c r="B56" s="16">
        <v>254.25</v>
      </c>
      <c r="C56" s="16">
        <v>83.645399999999995</v>
      </c>
      <c r="D56" s="16">
        <v>30.198699999999999</v>
      </c>
      <c r="E56" s="16">
        <f>B56+H56+C56-D56</f>
        <v>308.96795000000003</v>
      </c>
      <c r="F56" s="17">
        <f>B56/E56</f>
        <v>0.82290088664536232</v>
      </c>
      <c r="G56" s="16">
        <f>E56/I56*1000000</f>
        <v>29.462161558837799</v>
      </c>
      <c r="H56" s="52">
        <f t="shared" si="4"/>
        <v>1.27125</v>
      </c>
      <c r="I56" s="101">
        <v>10486941</v>
      </c>
    </row>
    <row r="57" spans="1:9" ht="15.5" x14ac:dyDescent="0.35">
      <c r="A57" s="8">
        <v>2023</v>
      </c>
      <c r="B57" s="16">
        <v>243.44</v>
      </c>
      <c r="C57" s="16">
        <v>81.231800000000007</v>
      </c>
      <c r="D57" s="16">
        <v>30.879799999999999</v>
      </c>
      <c r="E57" s="16">
        <f>B57+H57+C57-D57</f>
        <v>295.00920000000002</v>
      </c>
      <c r="F57" s="17">
        <f>B57/E57</f>
        <v>0.82519460410048218</v>
      </c>
      <c r="G57" s="16">
        <f>E57/I57*1000000</f>
        <v>27.998435742960169</v>
      </c>
      <c r="H57" s="52">
        <f t="shared" si="4"/>
        <v>1.2172000000000001</v>
      </c>
      <c r="I57" s="101">
        <v>10536631.5</v>
      </c>
    </row>
    <row r="58" spans="1:9" ht="15.5" x14ac:dyDescent="0.35">
      <c r="A58" s="8">
        <v>2024</v>
      </c>
      <c r="B58" s="16">
        <v>245.69</v>
      </c>
      <c r="C58" s="16">
        <v>81.369900000000001</v>
      </c>
      <c r="D58" s="16">
        <v>25.937200000000001</v>
      </c>
      <c r="E58" s="16">
        <f>B58+H58+C58-D58</f>
        <v>302.35115000000002</v>
      </c>
      <c r="F58" s="17">
        <f>B58/E58</f>
        <v>0.812598199146919</v>
      </c>
      <c r="G58" s="16">
        <f>E58/I58*1000000</f>
        <v>28.605438834949897</v>
      </c>
      <c r="H58" s="52">
        <f t="shared" si="4"/>
        <v>1.22845</v>
      </c>
      <c r="I58" s="100">
        <v>10569708.5</v>
      </c>
    </row>
    <row r="59" spans="1:9" ht="15.5" x14ac:dyDescent="0.35">
      <c r="A59" s="92" t="s">
        <v>7</v>
      </c>
      <c r="B59" s="93"/>
      <c r="C59" s="93"/>
      <c r="D59" s="93"/>
      <c r="E59" s="93"/>
      <c r="F59" s="93"/>
      <c r="G59" s="93"/>
      <c r="H59" s="93"/>
      <c r="I59" s="93"/>
    </row>
    <row r="60" spans="1:9" x14ac:dyDescent="0.3">
      <c r="B60" s="124"/>
      <c r="C60" s="124"/>
      <c r="D60" s="124"/>
      <c r="E60" s="124"/>
      <c r="F60" s="124"/>
      <c r="G60" s="124"/>
      <c r="H60" s="124"/>
      <c r="I60" s="124"/>
    </row>
    <row r="61" spans="1:9" x14ac:dyDescent="0.3">
      <c r="G61" s="125"/>
    </row>
  </sheetData>
  <pageMargins left="0.7" right="0.7" top="1.3571428571428572" bottom="0.75" header="0.3" footer="0.3"/>
  <pageSetup paperSize="9" orientation="portrait" r:id="rId1"/>
  <headerFooter>
    <oddHeader>&amp;L&amp;G</oddHead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B8FF4-AAEB-49C1-9B46-EE084337C4D2}">
  <dimension ref="A1:K26"/>
  <sheetViews>
    <sheetView tabSelected="1" zoomScaleNormal="100" workbookViewId="0">
      <selection activeCell="K24" sqref="K24"/>
    </sheetView>
  </sheetViews>
  <sheetFormatPr defaultColWidth="24.83203125" defaultRowHeight="14" x14ac:dyDescent="0.3"/>
  <cols>
    <col min="1" max="1" width="22.58203125" customWidth="1"/>
    <col min="2" max="2" width="13.75" customWidth="1"/>
    <col min="3" max="3" width="11.5" customWidth="1"/>
    <col min="4" max="4" width="11.08203125" customWidth="1"/>
    <col min="5" max="5" width="18.25" customWidth="1"/>
    <col min="6" max="6" width="19.83203125" customWidth="1"/>
    <col min="7" max="7" width="18.5" customWidth="1"/>
    <col min="8" max="8" width="11.5" customWidth="1"/>
    <col min="9" max="9" width="13.33203125" customWidth="1"/>
  </cols>
  <sheetData>
    <row r="1" spans="1:11" ht="18" x14ac:dyDescent="0.4">
      <c r="A1" s="99" t="s">
        <v>47</v>
      </c>
    </row>
    <row r="2" spans="1:11" ht="15.5" x14ac:dyDescent="0.35">
      <c r="A2" s="2"/>
    </row>
    <row r="3" spans="1:11" ht="15.5" x14ac:dyDescent="0.35">
      <c r="A3" s="2" t="s">
        <v>9</v>
      </c>
    </row>
    <row r="4" spans="1:11" ht="15" thickBot="1" x14ac:dyDescent="0.35">
      <c r="A4" s="10"/>
    </row>
    <row r="5" spans="1:11" ht="31" x14ac:dyDescent="0.3">
      <c r="A5" s="5" t="s">
        <v>8</v>
      </c>
      <c r="B5" s="5" t="s">
        <v>0</v>
      </c>
      <c r="C5" s="5" t="s">
        <v>1</v>
      </c>
      <c r="D5" s="5" t="s">
        <v>2</v>
      </c>
      <c r="E5" s="5" t="s">
        <v>3</v>
      </c>
      <c r="F5" s="126" t="s">
        <v>233</v>
      </c>
      <c r="G5" s="5" t="s">
        <v>4</v>
      </c>
      <c r="H5" s="5" t="s">
        <v>5</v>
      </c>
      <c r="I5" s="12" t="s">
        <v>6</v>
      </c>
    </row>
    <row r="6" spans="1:11" ht="15.5" x14ac:dyDescent="0.35">
      <c r="A6" s="8">
        <v>2019</v>
      </c>
      <c r="B6" s="9">
        <v>240.29</v>
      </c>
      <c r="C6" s="15">
        <v>101.2325</v>
      </c>
      <c r="D6" s="53">
        <v>28.5245</v>
      </c>
      <c r="E6" s="16">
        <f t="shared" ref="E6:E8" si="0">B6+C6+H6-D6</f>
        <v>314.19900000000001</v>
      </c>
      <c r="F6" s="7">
        <f>B6/E6</f>
        <v>0.76477009793156558</v>
      </c>
      <c r="G6" s="6">
        <f t="shared" ref="G6:G8" si="1">E6/I6*1000000</f>
        <v>30.5674145459523</v>
      </c>
      <c r="H6" s="110">
        <v>1.2010000000000001</v>
      </c>
      <c r="I6" s="100">
        <v>10278887</v>
      </c>
    </row>
    <row r="7" spans="1:11" ht="15.5" x14ac:dyDescent="0.35">
      <c r="A7" s="8">
        <v>2020</v>
      </c>
      <c r="B7" s="16">
        <v>246.54</v>
      </c>
      <c r="C7" s="52">
        <v>80.264099999999999</v>
      </c>
      <c r="D7" s="52">
        <v>21.11364</v>
      </c>
      <c r="E7" s="16">
        <f t="shared" si="0"/>
        <v>306.92246000000006</v>
      </c>
      <c r="F7" s="17">
        <f>B7/E7</f>
        <v>0.8032647724770613</v>
      </c>
      <c r="G7" s="16">
        <f t="shared" si="1"/>
        <v>29.644485379837938</v>
      </c>
      <c r="H7" s="52">
        <v>1.232</v>
      </c>
      <c r="I7" s="101">
        <v>10353442</v>
      </c>
    </row>
    <row r="8" spans="1:11" ht="15.5" x14ac:dyDescent="0.35">
      <c r="A8" s="8">
        <v>2021</v>
      </c>
      <c r="B8" s="16">
        <v>252.55</v>
      </c>
      <c r="C8" s="52">
        <v>80.5642</v>
      </c>
      <c r="D8" s="52">
        <v>28.627600000000001</v>
      </c>
      <c r="E8" s="16">
        <f t="shared" si="0"/>
        <v>305.74959999999999</v>
      </c>
      <c r="F8" s="17">
        <f>B8/E8</f>
        <v>0.82600271594795227</v>
      </c>
      <c r="G8" s="16">
        <f t="shared" si="1"/>
        <v>29.354374294732033</v>
      </c>
      <c r="H8" s="52">
        <v>1.2629999999999999</v>
      </c>
      <c r="I8" s="101">
        <v>10415810.5</v>
      </c>
    </row>
    <row r="9" spans="1:11" ht="15.5" x14ac:dyDescent="0.35">
      <c r="A9" s="8">
        <v>2022</v>
      </c>
      <c r="B9" s="9">
        <v>254.25</v>
      </c>
      <c r="C9" s="53">
        <v>83.02</v>
      </c>
      <c r="D9" s="53">
        <v>29.993500000000001</v>
      </c>
      <c r="E9" s="16">
        <f>B9+C9+H9-D9</f>
        <v>308.54750000000001</v>
      </c>
      <c r="F9" s="7">
        <f>B9/E9</f>
        <v>0.82402223320558421</v>
      </c>
      <c r="G9" s="6">
        <f>E9/I9*1000000</f>
        <v>29.422068837805039</v>
      </c>
      <c r="H9" s="110">
        <v>1.2709999999999999</v>
      </c>
      <c r="I9" s="100">
        <v>10486941</v>
      </c>
    </row>
    <row r="10" spans="1:11" ht="15.5" x14ac:dyDescent="0.35">
      <c r="A10" s="8">
        <v>2023</v>
      </c>
      <c r="B10" s="9">
        <v>243.44</v>
      </c>
      <c r="C10" s="53">
        <v>81.231800000000007</v>
      </c>
      <c r="D10" s="53">
        <v>30.879799999999999</v>
      </c>
      <c r="E10" s="16">
        <f t="shared" ref="E10" si="2">B10+C10+H10-D10</f>
        <v>295.00900000000001</v>
      </c>
      <c r="F10" s="7">
        <f>B10/E10</f>
        <v>0.82519516353738354</v>
      </c>
      <c r="G10" s="6">
        <f>E10/I10*1000000</f>
        <v>27.998416761561796</v>
      </c>
      <c r="H10" s="110">
        <v>1.2170000000000001</v>
      </c>
      <c r="I10" s="100">
        <v>10536631.5</v>
      </c>
    </row>
    <row r="11" spans="1:11" ht="15.5" x14ac:dyDescent="0.3">
      <c r="A11" s="18" t="s">
        <v>200</v>
      </c>
      <c r="B11" s="19">
        <f t="shared" ref="B11:H11" si="3">SUM(B10-B9)/B9</f>
        <v>-4.2517207472959694E-2</v>
      </c>
      <c r="C11" s="19">
        <f t="shared" si="3"/>
        <v>-2.1539388099253064E-2</v>
      </c>
      <c r="D11" s="19">
        <f t="shared" si="3"/>
        <v>2.954973577608477E-2</v>
      </c>
      <c r="E11" s="19">
        <f t="shared" si="3"/>
        <v>-4.3878171108176205E-2</v>
      </c>
      <c r="F11" s="19">
        <f t="shared" si="3"/>
        <v>1.4234207337300011E-3</v>
      </c>
      <c r="G11" s="19">
        <f t="shared" si="3"/>
        <v>-4.8387218590623469E-2</v>
      </c>
      <c r="H11" s="19">
        <f t="shared" si="3"/>
        <v>-4.2486231313925905E-2</v>
      </c>
      <c r="I11" s="19">
        <f>SUM(I10-I9)/I9</f>
        <v>4.7383216898044915E-3</v>
      </c>
    </row>
    <row r="12" spans="1:11" ht="15.5" x14ac:dyDescent="0.35">
      <c r="A12" s="21" t="s">
        <v>28</v>
      </c>
      <c r="B12" s="22">
        <v>65.010000000000005</v>
      </c>
      <c r="C12" s="22">
        <v>22.6706</v>
      </c>
      <c r="D12" s="22">
        <v>9.8989999999999991</v>
      </c>
      <c r="E12" s="22">
        <f t="shared" ref="E12:E13" si="4">B12+C12+H12-D12</f>
        <v>78.085849999999994</v>
      </c>
      <c r="F12" s="23">
        <f t="shared" ref="F12" si="5">B12/E12</f>
        <v>0.83254520505315632</v>
      </c>
      <c r="G12" s="22">
        <f>E12/I12*1000000</f>
        <v>7.4158398944385642</v>
      </c>
      <c r="H12" s="22">
        <f>H10/4</f>
        <v>0.30425000000000002</v>
      </c>
      <c r="I12" s="102">
        <v>10529603</v>
      </c>
      <c r="J12" s="13"/>
    </row>
    <row r="13" spans="1:11" ht="15.5" x14ac:dyDescent="0.35">
      <c r="A13" s="21" t="s">
        <v>201</v>
      </c>
      <c r="B13" s="22">
        <v>62.62</v>
      </c>
      <c r="C13" s="22">
        <v>19.936299999999999</v>
      </c>
      <c r="D13" s="22">
        <v>6.6459999999999999</v>
      </c>
      <c r="E13" s="22">
        <f t="shared" si="4"/>
        <v>76.217299999999994</v>
      </c>
      <c r="F13" s="24">
        <f>B13/E13</f>
        <v>0.82159824606749388</v>
      </c>
      <c r="G13" s="22">
        <f>E13/I13*1000000</f>
        <v>7.2248656036865366</v>
      </c>
      <c r="H13" s="22">
        <f>H22*0.25</f>
        <v>0.307</v>
      </c>
      <c r="I13" s="102">
        <v>10549303.5</v>
      </c>
      <c r="J13" s="13"/>
    </row>
    <row r="14" spans="1:11" ht="16" thickBot="1" x14ac:dyDescent="0.35">
      <c r="A14" s="25" t="s">
        <v>202</v>
      </c>
      <c r="B14" s="26">
        <f>SUM(B13-B12)/B12</f>
        <v>-3.676357483464094E-2</v>
      </c>
      <c r="C14" s="26">
        <f t="shared" ref="C14" si="6">SUM(C13-C12)/C12</f>
        <v>-0.12060995297874785</v>
      </c>
      <c r="D14" s="26">
        <f t="shared" ref="D14" si="7">SUM(D13-D12)/D12</f>
        <v>-0.32861905242953826</v>
      </c>
      <c r="E14" s="26">
        <f t="shared" ref="E14:I14" si="8">SUM(E13-E12)/E12</f>
        <v>-2.3929431516721649E-2</v>
      </c>
      <c r="F14" s="26">
        <f t="shared" si="8"/>
        <v>-1.3148786299193815E-2</v>
      </c>
      <c r="G14" s="26">
        <f t="shared" si="8"/>
        <v>-2.5752213298893739E-2</v>
      </c>
      <c r="H14" s="111">
        <f t="shared" si="8"/>
        <v>9.0386195562858658E-3</v>
      </c>
      <c r="I14" s="26">
        <f t="shared" si="8"/>
        <v>1.8709632262488909E-3</v>
      </c>
      <c r="J14" s="13"/>
      <c r="K14" s="14"/>
    </row>
    <row r="15" spans="1:11" ht="15.5" x14ac:dyDescent="0.35">
      <c r="A15" s="27" t="s">
        <v>29</v>
      </c>
      <c r="B15" s="28">
        <v>124.49</v>
      </c>
      <c r="C15" s="46">
        <v>41.689300000000003</v>
      </c>
      <c r="D15" s="46">
        <v>17.2865</v>
      </c>
      <c r="E15" s="28">
        <f t="shared" ref="E15:E16" si="9">B15+C15+H15-D15</f>
        <v>149.50130000000001</v>
      </c>
      <c r="F15" s="30">
        <f t="shared" ref="F15" si="10">B15/E15</f>
        <v>0.83270178921521076</v>
      </c>
      <c r="G15" s="47">
        <f>E15/I15*1000000</f>
        <v>14.190191331472585</v>
      </c>
      <c r="H15" s="47">
        <f>H10/2</f>
        <v>0.60850000000000004</v>
      </c>
      <c r="I15" s="103">
        <v>10535538</v>
      </c>
      <c r="J15" s="13"/>
    </row>
    <row r="16" spans="1:11" ht="15.5" x14ac:dyDescent="0.35">
      <c r="A16" s="27" t="s">
        <v>203</v>
      </c>
      <c r="B16" s="29">
        <v>122.53</v>
      </c>
      <c r="C16" s="47">
        <v>39.671199999999999</v>
      </c>
      <c r="D16" s="46">
        <v>12.7216</v>
      </c>
      <c r="E16" s="28">
        <f t="shared" si="9"/>
        <v>150.09360000000001</v>
      </c>
      <c r="F16" s="30">
        <f>B16/E16</f>
        <v>0.81635725973659101</v>
      </c>
      <c r="G16" s="47">
        <f>E16/I16*1000000</f>
        <v>14.22459209882618</v>
      </c>
      <c r="H16" s="47">
        <f>H22*0.5</f>
        <v>0.61399999999999999</v>
      </c>
      <c r="I16" s="104">
        <v>10551698</v>
      </c>
      <c r="J16" s="13"/>
      <c r="K16" s="13"/>
    </row>
    <row r="17" spans="1:11" ht="17" customHeight="1" thickBot="1" x14ac:dyDescent="0.35">
      <c r="A17" s="31" t="s">
        <v>204</v>
      </c>
      <c r="B17" s="32">
        <f>SUM(B16-B15)/B15</f>
        <v>-1.5744236484858173E-2</v>
      </c>
      <c r="C17" s="32">
        <f t="shared" ref="C17" si="11">SUM(C16-C15)/C15</f>
        <v>-4.8408104717517539E-2</v>
      </c>
      <c r="D17" s="32">
        <f t="shared" ref="D17" si="12">SUM(D16-D15)/D15</f>
        <v>-0.26407312064327654</v>
      </c>
      <c r="E17" s="32">
        <f t="shared" ref="E17:I17" si="13">SUM(E16-E15)/E15</f>
        <v>3.9618384589297515E-3</v>
      </c>
      <c r="F17" s="32">
        <f t="shared" si="13"/>
        <v>-1.9628310747385132E-2</v>
      </c>
      <c r="G17" s="32">
        <f t="shared" si="13"/>
        <v>2.4242638136455349E-3</v>
      </c>
      <c r="H17" s="112">
        <f t="shared" si="13"/>
        <v>9.0386195562858658E-3</v>
      </c>
      <c r="I17" s="32">
        <f t="shared" si="13"/>
        <v>1.533856173268038E-3</v>
      </c>
      <c r="J17" s="13"/>
      <c r="K17" s="13"/>
    </row>
    <row r="18" spans="1:11" ht="15.5" x14ac:dyDescent="0.35">
      <c r="A18" s="33" t="s">
        <v>30</v>
      </c>
      <c r="B18" s="34">
        <v>184.46</v>
      </c>
      <c r="C18" s="48">
        <v>61.230400000000003</v>
      </c>
      <c r="D18" s="48">
        <v>23.6418</v>
      </c>
      <c r="E18" s="36">
        <f t="shared" ref="E18:E19" si="14">B18+C18+H18-D18</f>
        <v>222.96135000000001</v>
      </c>
      <c r="F18" s="37">
        <f t="shared" ref="F18" si="15">B18/E18</f>
        <v>0.8273182773606278</v>
      </c>
      <c r="G18" s="49">
        <f>E18/I18*1000000</f>
        <v>21.147596353484449</v>
      </c>
      <c r="H18" s="49">
        <f>H10/4*3</f>
        <v>0.91275000000000006</v>
      </c>
      <c r="I18" s="105">
        <v>10543106</v>
      </c>
    </row>
    <row r="19" spans="1:11" ht="15.5" x14ac:dyDescent="0.35">
      <c r="A19" s="33" t="s">
        <v>205</v>
      </c>
      <c r="B19" s="35">
        <v>184.79</v>
      </c>
      <c r="C19" s="49">
        <v>59.691699999999997</v>
      </c>
      <c r="D19" s="48">
        <v>19.254799999999999</v>
      </c>
      <c r="E19" s="36">
        <f t="shared" si="14"/>
        <v>226.14789999999999</v>
      </c>
      <c r="F19" s="37">
        <f>B19/E19</f>
        <v>0.81712012360052866</v>
      </c>
      <c r="G19" s="49">
        <f>E19/I19*1000000</f>
        <v>21.403130933769116</v>
      </c>
      <c r="H19" s="49">
        <f>H22*0.75</f>
        <v>0.92100000000000004</v>
      </c>
      <c r="I19" s="106">
        <v>10566113</v>
      </c>
    </row>
    <row r="20" spans="1:11" ht="18.5" customHeight="1" thickBot="1" x14ac:dyDescent="0.35">
      <c r="A20" s="38" t="s">
        <v>206</v>
      </c>
      <c r="B20" s="39">
        <f>SUM(B19-B18)/B18</f>
        <v>1.7890057465032205E-3</v>
      </c>
      <c r="C20" s="39">
        <f t="shared" ref="C20" si="16">SUM(C19-C18)/C18</f>
        <v>-2.512967414878893E-2</v>
      </c>
      <c r="D20" s="39">
        <f t="shared" ref="D20" si="17">SUM(D19-D18)/D18</f>
        <v>-0.18556116708541653</v>
      </c>
      <c r="E20" s="39">
        <f t="shared" ref="E20:I20" si="18">SUM(E19-E18)/E18</f>
        <v>1.4291938939192747E-2</v>
      </c>
      <c r="F20" s="39">
        <f t="shared" si="18"/>
        <v>-1.2326759892981024E-2</v>
      </c>
      <c r="G20" s="39">
        <f t="shared" si="18"/>
        <v>1.2083386499977498E-2</v>
      </c>
      <c r="H20" s="113">
        <f t="shared" si="18"/>
        <v>9.0386195562859265E-3</v>
      </c>
      <c r="I20" s="39">
        <f t="shared" si="18"/>
        <v>2.1821842633470631E-3</v>
      </c>
    </row>
    <row r="21" spans="1:11" ht="15.5" x14ac:dyDescent="0.35">
      <c r="A21" s="40" t="s">
        <v>31</v>
      </c>
      <c r="B21" s="41">
        <v>243.44</v>
      </c>
      <c r="C21" s="50">
        <v>81.231800000000007</v>
      </c>
      <c r="D21" s="50">
        <v>30.879799999999999</v>
      </c>
      <c r="E21" s="41">
        <f t="shared" ref="E21:E22" si="19">B21+C21+H21-D21</f>
        <v>295.00900000000001</v>
      </c>
      <c r="F21" s="42">
        <f t="shared" ref="F21" si="20">B21/E21</f>
        <v>0.82519516353738354</v>
      </c>
      <c r="G21" s="41">
        <f>E21/I21*1000000</f>
        <v>27.998416761561796</v>
      </c>
      <c r="H21" s="115">
        <v>1.2170000000000001</v>
      </c>
      <c r="I21" s="107">
        <v>10536631.5</v>
      </c>
    </row>
    <row r="22" spans="1:11" ht="15.5" x14ac:dyDescent="0.35">
      <c r="A22" s="43" t="s">
        <v>221</v>
      </c>
      <c r="B22" s="130">
        <v>245.69</v>
      </c>
      <c r="C22" s="51">
        <v>81.369900000000001</v>
      </c>
      <c r="D22" s="51">
        <v>25.937200000000001</v>
      </c>
      <c r="E22" s="41">
        <f t="shared" si="19"/>
        <v>302.35069999999996</v>
      </c>
      <c r="F22" s="42">
        <f>B22/E22</f>
        <v>0.8125994085676006</v>
      </c>
      <c r="G22" s="41">
        <f>E22/I22*1000000</f>
        <v>28.605396260455048</v>
      </c>
      <c r="H22" s="50">
        <v>1.228</v>
      </c>
      <c r="I22" s="108">
        <v>10569708.5</v>
      </c>
    </row>
    <row r="23" spans="1:11" ht="15.5" x14ac:dyDescent="0.35">
      <c r="A23" s="44" t="s">
        <v>222</v>
      </c>
      <c r="B23" s="45">
        <f>SUM(B22-B21)/B21</f>
        <v>9.2425238251725265E-3</v>
      </c>
      <c r="C23" s="45">
        <f t="shared" ref="C23" si="21">SUM(C22-C21)/C21</f>
        <v>1.7000731240720301E-3</v>
      </c>
      <c r="D23" s="45">
        <f t="shared" ref="D23" si="22">SUM(D22-D21)/D21</f>
        <v>-0.16005932680911142</v>
      </c>
      <c r="E23" s="45">
        <f t="shared" ref="E23:I23" si="23">SUM(E22-E21)/E21</f>
        <v>2.4886359399204586E-2</v>
      </c>
      <c r="F23" s="45">
        <f t="shared" si="23"/>
        <v>-1.5263970908152704E-2</v>
      </c>
      <c r="G23" s="45">
        <f t="shared" si="23"/>
        <v>2.1679065072227843E-2</v>
      </c>
      <c r="H23" s="114">
        <f t="shared" si="23"/>
        <v>9.0386195562858658E-3</v>
      </c>
      <c r="I23" s="45">
        <f t="shared" si="23"/>
        <v>3.1392385697459383E-3</v>
      </c>
    </row>
    <row r="24" spans="1:11" ht="14.5" x14ac:dyDescent="0.3">
      <c r="A24" s="117" t="s">
        <v>7</v>
      </c>
    </row>
    <row r="26" spans="1:11" x14ac:dyDescent="0.3">
      <c r="B26" s="11"/>
    </row>
  </sheetData>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 id="{A6FDBA27-B0B8-4D7C-A657-DEE1357C57F9}">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56757BA8-02B3-4BC2-AAFA-39AC8A2D5284}">
            <x14:iconSet iconSet="3Triangles">
              <x14:cfvo type="percent">
                <xm:f>0</xm:f>
              </x14:cfvo>
              <x14:cfvo type="num">
                <xm:f>0</xm:f>
              </x14:cfvo>
              <x14:cfvo type="num" gte="0">
                <xm:f>0</xm:f>
              </x14:cfvo>
            </x14:iconSet>
          </x14:cfRule>
          <xm:sqref>B14:I14 K14</xm:sqref>
        </x14:conditionalFormatting>
        <x14:conditionalFormatting xmlns:xm="http://schemas.microsoft.com/office/excel/2006/main">
          <x14:cfRule type="iconSet" priority="3" id="{340BF114-8259-46F4-B8F1-D1D2BAAF0C75}">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0B393F60-D72C-47B4-A18A-C31B9616D989}">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6031A703-34FD-46EE-9B2A-9565F739E171}">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FDC5-4A81-4E73-8F74-1A059D9C89C7}">
  <dimension ref="A1:K26"/>
  <sheetViews>
    <sheetView workbookViewId="0">
      <selection activeCell="C18" sqref="C18:D18"/>
    </sheetView>
  </sheetViews>
  <sheetFormatPr defaultColWidth="24.83203125" defaultRowHeight="14" x14ac:dyDescent="0.3"/>
  <cols>
    <col min="1" max="1" width="22.58203125" customWidth="1"/>
    <col min="2" max="2" width="13.75" customWidth="1"/>
    <col min="3" max="3" width="11.5" customWidth="1"/>
    <col min="4" max="4" width="11.08203125" customWidth="1"/>
    <col min="5" max="5" width="18.25" customWidth="1"/>
    <col min="6" max="6" width="19.83203125" customWidth="1"/>
    <col min="7" max="7" width="18.5" customWidth="1"/>
    <col min="8" max="8" width="11.5" customWidth="1"/>
    <col min="9" max="9" width="13.33203125" customWidth="1"/>
  </cols>
  <sheetData>
    <row r="1" spans="1:11" ht="18" x14ac:dyDescent="0.4">
      <c r="A1" s="99" t="s">
        <v>47</v>
      </c>
    </row>
    <row r="2" spans="1:11" ht="15.5" x14ac:dyDescent="0.35">
      <c r="A2" s="2"/>
    </row>
    <row r="3" spans="1:11" ht="15.5" x14ac:dyDescent="0.35">
      <c r="A3" s="2" t="s">
        <v>9</v>
      </c>
    </row>
    <row r="4" spans="1:11" ht="15" thickBot="1" x14ac:dyDescent="0.35">
      <c r="A4" s="10"/>
    </row>
    <row r="5" spans="1:11" ht="31" x14ac:dyDescent="0.3">
      <c r="A5" s="5" t="s">
        <v>8</v>
      </c>
      <c r="B5" s="5" t="s">
        <v>0</v>
      </c>
      <c r="C5" s="5" t="s">
        <v>1</v>
      </c>
      <c r="D5" s="5" t="s">
        <v>2</v>
      </c>
      <c r="E5" s="5" t="s">
        <v>3</v>
      </c>
      <c r="F5" s="126" t="s">
        <v>233</v>
      </c>
      <c r="G5" s="5" t="s">
        <v>4</v>
      </c>
      <c r="H5" s="5" t="s">
        <v>5</v>
      </c>
      <c r="I5" s="12" t="s">
        <v>6</v>
      </c>
    </row>
    <row r="6" spans="1:11" ht="15.5" x14ac:dyDescent="0.35">
      <c r="A6" s="8">
        <v>2020</v>
      </c>
      <c r="B6" s="16">
        <v>246.54</v>
      </c>
      <c r="C6" s="52">
        <v>80.264099999999999</v>
      </c>
      <c r="D6" s="52">
        <v>21.11364</v>
      </c>
      <c r="E6" s="16">
        <f t="shared" ref="E6:E7" si="0">B6+C6+H6-D6</f>
        <v>306.92246000000006</v>
      </c>
      <c r="F6" s="17">
        <f>B6/E6</f>
        <v>0.8032647724770613</v>
      </c>
      <c r="G6" s="16">
        <f t="shared" ref="G6:G7" si="1">E6/I6*1000000</f>
        <v>29.644485379837938</v>
      </c>
      <c r="H6" s="52">
        <v>1.232</v>
      </c>
      <c r="I6" s="101">
        <v>10353442</v>
      </c>
    </row>
    <row r="7" spans="1:11" ht="15.5" x14ac:dyDescent="0.35">
      <c r="A7" s="8">
        <v>2021</v>
      </c>
      <c r="B7" s="16">
        <v>252.55</v>
      </c>
      <c r="C7" s="52">
        <v>80.5642</v>
      </c>
      <c r="D7" s="52">
        <v>28.627600000000001</v>
      </c>
      <c r="E7" s="16">
        <f t="shared" si="0"/>
        <v>305.74959999999999</v>
      </c>
      <c r="F7" s="17">
        <f>B7/E7</f>
        <v>0.82600271594795227</v>
      </c>
      <c r="G7" s="16">
        <f t="shared" si="1"/>
        <v>29.354374294732033</v>
      </c>
      <c r="H7" s="52">
        <v>1.2629999999999999</v>
      </c>
      <c r="I7" s="101">
        <v>10415810.5</v>
      </c>
    </row>
    <row r="8" spans="1:11" ht="15.5" x14ac:dyDescent="0.35">
      <c r="A8" s="8">
        <v>2022</v>
      </c>
      <c r="B8" s="9">
        <v>254.25</v>
      </c>
      <c r="C8" s="53">
        <v>83.02</v>
      </c>
      <c r="D8" s="53">
        <v>29.993500000000001</v>
      </c>
      <c r="E8" s="16">
        <f>B8+C8+H8-D8</f>
        <v>308.54750000000001</v>
      </c>
      <c r="F8" s="7">
        <f>B8/E8</f>
        <v>0.82402223320558421</v>
      </c>
      <c r="G8" s="6">
        <f>E8/I8*1000000</f>
        <v>29.422068837805039</v>
      </c>
      <c r="H8" s="110">
        <v>1.2709999999999999</v>
      </c>
      <c r="I8" s="100">
        <v>10486941</v>
      </c>
    </row>
    <row r="9" spans="1:11" ht="15.5" x14ac:dyDescent="0.35">
      <c r="A9" s="8">
        <v>2023</v>
      </c>
      <c r="B9" s="9">
        <v>243.44</v>
      </c>
      <c r="C9" s="53">
        <v>81.231800000000007</v>
      </c>
      <c r="D9" s="53">
        <v>30.879799999999999</v>
      </c>
      <c r="E9" s="16">
        <f t="shared" ref="E9" si="2">B9+C9+H9-D9</f>
        <v>295.00900000000001</v>
      </c>
      <c r="F9" s="7">
        <f>B9/E9</f>
        <v>0.82519516353738354</v>
      </c>
      <c r="G9" s="6">
        <f>E9/I9*1000000</f>
        <v>27.998416761561796</v>
      </c>
      <c r="H9" s="110">
        <v>1.2170000000000001</v>
      </c>
      <c r="I9" s="100">
        <v>10536631.5</v>
      </c>
    </row>
    <row r="10" spans="1:11" ht="15.5" x14ac:dyDescent="0.35">
      <c r="A10" s="8">
        <v>2024</v>
      </c>
      <c r="B10" s="9">
        <v>245.69</v>
      </c>
      <c r="C10" s="53">
        <v>81.369900000000001</v>
      </c>
      <c r="D10" s="53">
        <v>25.937200000000001</v>
      </c>
      <c r="E10" s="16">
        <f t="shared" ref="E10" si="3">B10+C10+H10-D10</f>
        <v>302.35269999999997</v>
      </c>
      <c r="F10" s="7">
        <f>B10/E10</f>
        <v>0.81259403339212788</v>
      </c>
      <c r="G10" s="6">
        <f>E10/I10*1000000</f>
        <v>28.605585480432122</v>
      </c>
      <c r="H10" s="110">
        <v>1.23</v>
      </c>
      <c r="I10" s="100">
        <v>10569708.5</v>
      </c>
    </row>
    <row r="11" spans="1:11" ht="15.5" x14ac:dyDescent="0.3">
      <c r="A11" s="18" t="s">
        <v>224</v>
      </c>
      <c r="B11" s="19">
        <f>SUM(B10-B9)/B9</f>
        <v>9.2425238251725265E-3</v>
      </c>
      <c r="C11" s="19">
        <f t="shared" ref="C11:I11" si="4">SUM(C10-C9)/C9</f>
        <v>1.7000731240720301E-3</v>
      </c>
      <c r="D11" s="19">
        <f t="shared" si="4"/>
        <v>-0.16005932680911142</v>
      </c>
      <c r="E11" s="19">
        <f t="shared" si="4"/>
        <v>2.4893138853390763E-2</v>
      </c>
      <c r="F11" s="19">
        <f t="shared" si="4"/>
        <v>-1.5270484731439889E-2</v>
      </c>
      <c r="G11" s="19">
        <f t="shared" si="4"/>
        <v>2.1685823310691289E-2</v>
      </c>
      <c r="H11" s="19">
        <f t="shared" si="4"/>
        <v>1.0682004930156039E-2</v>
      </c>
      <c r="I11" s="19">
        <f t="shared" si="4"/>
        <v>3.1392385697459383E-3</v>
      </c>
    </row>
    <row r="12" spans="1:11" ht="15.5" x14ac:dyDescent="0.35">
      <c r="A12" s="21" t="s">
        <v>201</v>
      </c>
      <c r="B12" s="22">
        <v>62.62</v>
      </c>
      <c r="C12" s="22">
        <v>19.936299999999999</v>
      </c>
      <c r="D12" s="22">
        <v>6.6459999999999999</v>
      </c>
      <c r="E12" s="22">
        <f t="shared" ref="E12:E13" si="5">B12+C12+H12-D12</f>
        <v>76.217799999999997</v>
      </c>
      <c r="F12" s="23">
        <f t="shared" ref="F12" si="6">B12/E12</f>
        <v>0.82159285626192302</v>
      </c>
      <c r="G12" s="22">
        <f>E12/I12*1000000</f>
        <v>7.2253242886826934</v>
      </c>
      <c r="H12" s="22">
        <f>H10/4</f>
        <v>0.3075</v>
      </c>
      <c r="I12" s="102">
        <v>10548703</v>
      </c>
      <c r="J12" s="13"/>
    </row>
    <row r="13" spans="1:11" ht="15.5" x14ac:dyDescent="0.35">
      <c r="A13" s="21" t="s">
        <v>225</v>
      </c>
      <c r="B13" s="22">
        <v>64.8</v>
      </c>
      <c r="C13" s="22">
        <v>19.7698</v>
      </c>
      <c r="D13" s="22">
        <v>6.1288</v>
      </c>
      <c r="E13" s="22">
        <f t="shared" si="5"/>
        <v>78.748500000000007</v>
      </c>
      <c r="F13" s="24">
        <f>B13/E13</f>
        <v>0.8228728166250785</v>
      </c>
      <c r="G13" s="22">
        <f>E13/I13*1000000</f>
        <v>7.4376233606457518</v>
      </c>
      <c r="H13" s="22">
        <f>H12</f>
        <v>0.3075</v>
      </c>
      <c r="I13" s="102">
        <v>10587858</v>
      </c>
      <c r="J13" s="13"/>
    </row>
    <row r="14" spans="1:11" ht="16" thickBot="1" x14ac:dyDescent="0.35">
      <c r="A14" s="25" t="s">
        <v>226</v>
      </c>
      <c r="B14" s="26">
        <f>SUM(B13-B12)/B12</f>
        <v>3.4813158735228361E-2</v>
      </c>
      <c r="C14" s="26">
        <f t="shared" ref="C14" si="7">SUM(C13-C12)/C12</f>
        <v>-8.3515998455079028E-3</v>
      </c>
      <c r="D14" s="26">
        <f t="shared" ref="D14" si="8">SUM(D13-D12)/D12</f>
        <v>-7.7821245862172719E-2</v>
      </c>
      <c r="E14" s="26">
        <f t="shared" ref="E14:I14" si="9">SUM(E13-E12)/E12</f>
        <v>3.3203529884095452E-2</v>
      </c>
      <c r="F14" s="26">
        <f t="shared" si="9"/>
        <v>1.5579010374786224E-3</v>
      </c>
      <c r="G14" s="26">
        <f t="shared" si="9"/>
        <v>2.9382635779488919E-2</v>
      </c>
      <c r="H14" s="111">
        <f t="shared" si="9"/>
        <v>0</v>
      </c>
      <c r="I14" s="26">
        <f t="shared" si="9"/>
        <v>3.7118307340722363E-3</v>
      </c>
      <c r="J14" s="13"/>
      <c r="K14" s="14"/>
    </row>
    <row r="15" spans="1:11" ht="15.5" x14ac:dyDescent="0.35">
      <c r="A15" s="27" t="s">
        <v>203</v>
      </c>
      <c r="B15" s="28">
        <v>122.53</v>
      </c>
      <c r="C15" s="46">
        <v>39.671199999999999</v>
      </c>
      <c r="D15" s="46">
        <v>12.7216</v>
      </c>
      <c r="E15" s="28">
        <f t="shared" ref="E15:E16" si="10">B15+C15+H15-D15</f>
        <v>150.09460000000001</v>
      </c>
      <c r="F15" s="30">
        <f t="shared" ref="F15" si="11">B15/E15</f>
        <v>0.81635182078502488</v>
      </c>
      <c r="G15" s="47">
        <f>E15/I15*1000000</f>
        <v>14.224686870302772</v>
      </c>
      <c r="H15" s="47">
        <f>H10/2</f>
        <v>0.61499999999999999</v>
      </c>
      <c r="I15" s="103">
        <v>10551698</v>
      </c>
      <c r="J15" s="13"/>
    </row>
    <row r="16" spans="1:11" ht="15.5" x14ac:dyDescent="0.35">
      <c r="A16" s="27" t="s">
        <v>227</v>
      </c>
      <c r="B16" s="29">
        <v>125.29</v>
      </c>
      <c r="C16" s="47">
        <v>41.299799999999998</v>
      </c>
      <c r="D16" s="46">
        <v>11.9376</v>
      </c>
      <c r="E16" s="28">
        <f t="shared" si="10"/>
        <v>155.2672</v>
      </c>
      <c r="F16" s="30">
        <f>B16/E16</f>
        <v>0.8069315347993653</v>
      </c>
      <c r="G16" s="47">
        <f>E16/I16*1000000</f>
        <v>14.661192124568464</v>
      </c>
      <c r="H16" s="47">
        <f>H15</f>
        <v>0.61499999999999999</v>
      </c>
      <c r="I16" s="104">
        <v>10590353</v>
      </c>
      <c r="J16" s="13"/>
      <c r="K16" s="13"/>
    </row>
    <row r="17" spans="1:11" ht="17" customHeight="1" thickBot="1" x14ac:dyDescent="0.35">
      <c r="A17" s="31" t="s">
        <v>228</v>
      </c>
      <c r="B17" s="32">
        <f>SUM(B16-B15)/B15</f>
        <v>2.2525095894882927E-2</v>
      </c>
      <c r="C17" s="32">
        <f t="shared" ref="C17" si="12">SUM(C16-C15)/C15</f>
        <v>4.1052451148440146E-2</v>
      </c>
      <c r="D17" s="32">
        <f t="shared" ref="D17" si="13">SUM(D16-D15)/D15</f>
        <v>-6.1627468242988356E-2</v>
      </c>
      <c r="E17" s="32">
        <f t="shared" ref="E17:I17" si="14">SUM(E16-E15)/E15</f>
        <v>3.4462265797703499E-2</v>
      </c>
      <c r="F17" s="32">
        <f t="shared" si="14"/>
        <v>-1.1539492833617732E-2</v>
      </c>
      <c r="G17" s="32">
        <f t="shared" si="14"/>
        <v>3.0686457863406066E-2</v>
      </c>
      <c r="H17" s="112">
        <f t="shared" si="14"/>
        <v>0</v>
      </c>
      <c r="I17" s="32">
        <f t="shared" si="14"/>
        <v>3.6633914276166736E-3</v>
      </c>
      <c r="J17" s="13"/>
      <c r="K17" s="13"/>
    </row>
    <row r="18" spans="1:11" ht="15.5" x14ac:dyDescent="0.35">
      <c r="A18" s="33" t="s">
        <v>205</v>
      </c>
      <c r="B18" s="34">
        <v>184.79</v>
      </c>
      <c r="C18" s="48">
        <v>59.691699999999997</v>
      </c>
      <c r="D18" s="48">
        <v>19.254799999999999</v>
      </c>
      <c r="E18" s="36">
        <f t="shared" ref="E18:E19" si="15">B18+C18+H18-D18</f>
        <v>226.14940000000001</v>
      </c>
      <c r="F18" s="37">
        <f t="shared" ref="F18" si="16">B18/E18</f>
        <v>0.8171147038196872</v>
      </c>
      <c r="G18" s="49">
        <f>E18/I18*1000000</f>
        <v>21.403272897043596</v>
      </c>
      <c r="H18" s="49">
        <f>H10/4*3</f>
        <v>0.92249999999999999</v>
      </c>
      <c r="I18" s="105">
        <v>10566113</v>
      </c>
    </row>
    <row r="19" spans="1:11" ht="15.5" x14ac:dyDescent="0.35">
      <c r="A19" s="33" t="s">
        <v>229</v>
      </c>
      <c r="B19" s="35">
        <v>188.29</v>
      </c>
      <c r="C19" s="49">
        <v>63.287500000000001</v>
      </c>
      <c r="D19" s="48">
        <v>18.6843</v>
      </c>
      <c r="E19" s="36">
        <f t="shared" si="15"/>
        <v>233.81569999999999</v>
      </c>
      <c r="F19" s="37">
        <f>B19/E19</f>
        <v>0.80529237343771187</v>
      </c>
      <c r="G19" s="49">
        <f>E19/I19*1000000</f>
        <v>22.060707216140784</v>
      </c>
      <c r="H19" s="49">
        <f>H18</f>
        <v>0.92249999999999999</v>
      </c>
      <c r="I19" s="106">
        <v>10598740</v>
      </c>
    </row>
    <row r="20" spans="1:11" ht="18.5" customHeight="1" thickBot="1" x14ac:dyDescent="0.35">
      <c r="A20" s="38" t="s">
        <v>230</v>
      </c>
      <c r="B20" s="39">
        <f>SUM(B19-B18)/B18</f>
        <v>1.8940418853834084E-2</v>
      </c>
      <c r="C20" s="39">
        <f t="shared" ref="C20" si="17">SUM(C19-C18)/C18</f>
        <v>6.0239530789037744E-2</v>
      </c>
      <c r="D20" s="39">
        <f t="shared" ref="D20" si="18">SUM(D19-D18)/D18</f>
        <v>-2.9628975632050147E-2</v>
      </c>
      <c r="E20" s="39">
        <f t="shared" ref="E20:I20" si="19">SUM(E19-E18)/E18</f>
        <v>3.389927189725013E-2</v>
      </c>
      <c r="F20" s="39">
        <f t="shared" si="19"/>
        <v>-1.4468385315685332E-2</v>
      </c>
      <c r="G20" s="39">
        <f t="shared" si="19"/>
        <v>3.0716532105143534E-2</v>
      </c>
      <c r="H20" s="113">
        <f t="shared" si="19"/>
        <v>0</v>
      </c>
      <c r="I20" s="39">
        <f t="shared" si="19"/>
        <v>3.0878905042942472E-3</v>
      </c>
    </row>
    <row r="21" spans="1:11" ht="15.5" x14ac:dyDescent="0.35">
      <c r="A21" s="40" t="s">
        <v>221</v>
      </c>
      <c r="B21" s="41"/>
      <c r="C21" s="50"/>
      <c r="D21" s="50"/>
      <c r="E21" s="41"/>
      <c r="F21" s="42"/>
      <c r="G21" s="41"/>
      <c r="H21" s="115"/>
      <c r="I21" s="107"/>
    </row>
    <row r="22" spans="1:11" ht="15.5" x14ac:dyDescent="0.35">
      <c r="A22" s="43" t="s">
        <v>231</v>
      </c>
      <c r="B22" s="130"/>
      <c r="C22" s="51"/>
      <c r="D22" s="51"/>
      <c r="E22" s="41"/>
      <c r="F22" s="42"/>
      <c r="G22" s="41"/>
      <c r="H22" s="50"/>
      <c r="I22" s="108"/>
    </row>
    <row r="23" spans="1:11" ht="15.5" x14ac:dyDescent="0.35">
      <c r="A23" s="44" t="s">
        <v>232</v>
      </c>
      <c r="B23" s="45"/>
      <c r="C23" s="45"/>
      <c r="D23" s="45"/>
      <c r="E23" s="45"/>
      <c r="F23" s="45"/>
      <c r="G23" s="45"/>
      <c r="H23" s="114"/>
      <c r="I23" s="45"/>
    </row>
    <row r="24" spans="1:11" ht="14.5" x14ac:dyDescent="0.3">
      <c r="A24" s="117" t="s">
        <v>7</v>
      </c>
    </row>
    <row r="26" spans="1:11" x14ac:dyDescent="0.3">
      <c r="B26" s="11"/>
    </row>
  </sheetData>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5" id="{22219CA2-BDD1-4BDD-B41F-43ED61269951}">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E475C6F1-0015-4F00-9F8F-2E0B15B5CC2D}">
            <x14:iconSet iconSet="3Triangles">
              <x14:cfvo type="percent">
                <xm:f>0</xm:f>
              </x14:cfvo>
              <x14:cfvo type="num">
                <xm:f>0</xm:f>
              </x14:cfvo>
              <x14:cfvo type="num" gte="0">
                <xm:f>0</xm:f>
              </x14:cfvo>
            </x14:iconSet>
          </x14:cfRule>
          <xm:sqref>B14:I14 K14</xm:sqref>
        </x14:conditionalFormatting>
        <x14:conditionalFormatting xmlns:xm="http://schemas.microsoft.com/office/excel/2006/main">
          <x14:cfRule type="iconSet" priority="3" id="{35D54657-54E8-4900-A5C3-93FD34B9FC58}">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73AD3001-8F31-450E-A3DE-7A26A8B2819D}">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ED69D96E-5527-4D4E-8F77-19876AFB0692}">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topLeftCell="A16" zoomScaleNormal="100" workbookViewId="0">
      <selection activeCell="H21" sqref="H21"/>
    </sheetView>
  </sheetViews>
  <sheetFormatPr defaultColWidth="8.33203125" defaultRowHeight="14" x14ac:dyDescent="0.3"/>
  <cols>
    <col min="1" max="1" width="26.33203125" style="79" customWidth="1"/>
    <col min="2" max="3" width="12.58203125" style="55" customWidth="1"/>
    <col min="4" max="4" width="12.83203125" style="55" customWidth="1"/>
    <col min="5" max="5" width="12.58203125" style="55" customWidth="1"/>
    <col min="6" max="6" width="15" style="55" customWidth="1"/>
    <col min="7" max="8" width="12.58203125" style="55" customWidth="1"/>
    <col min="9" max="9" width="15.75" style="55" customWidth="1"/>
    <col min="10" max="16384" width="8.33203125" style="55"/>
  </cols>
  <sheetData>
    <row r="1" spans="1:8" ht="18" x14ac:dyDescent="0.4">
      <c r="A1" s="54" t="s">
        <v>45</v>
      </c>
    </row>
    <row r="2" spans="1:8" x14ac:dyDescent="0.3">
      <c r="A2" s="56"/>
    </row>
    <row r="3" spans="1:8" s="58" customFormat="1" ht="15.5" x14ac:dyDescent="0.35">
      <c r="A3" s="57" t="s">
        <v>20</v>
      </c>
      <c r="B3" s="57" t="s">
        <v>10</v>
      </c>
      <c r="C3" s="57" t="s">
        <v>12</v>
      </c>
      <c r="D3" s="57" t="s">
        <v>11</v>
      </c>
      <c r="E3" s="57" t="s">
        <v>13</v>
      </c>
      <c r="F3" s="57" t="s">
        <v>105</v>
      </c>
      <c r="G3" s="57" t="s">
        <v>14</v>
      </c>
    </row>
    <row r="4" spans="1:8" s="58" customFormat="1" ht="15.5" x14ac:dyDescent="0.35">
      <c r="A4" s="59">
        <v>2023</v>
      </c>
      <c r="B4" s="59"/>
      <c r="C4" s="59"/>
      <c r="D4" s="59"/>
      <c r="E4" s="59"/>
      <c r="F4" s="59"/>
      <c r="G4" s="59"/>
    </row>
    <row r="5" spans="1:8" s="58" customFormat="1" ht="15.5" x14ac:dyDescent="0.35">
      <c r="A5" s="60" t="s">
        <v>15</v>
      </c>
      <c r="B5" s="61">
        <v>497</v>
      </c>
      <c r="C5" s="61">
        <v>424</v>
      </c>
      <c r="D5" s="61">
        <v>13</v>
      </c>
      <c r="E5" s="61">
        <v>1</v>
      </c>
      <c r="F5" s="61">
        <v>45</v>
      </c>
      <c r="G5" s="61">
        <v>14</v>
      </c>
    </row>
    <row r="6" spans="1:8" s="58" customFormat="1" ht="15.5" x14ac:dyDescent="0.35">
      <c r="A6" s="60" t="s">
        <v>16</v>
      </c>
      <c r="B6" s="61">
        <v>64749.382716049382</v>
      </c>
      <c r="C6" s="61">
        <v>24575.308641975309</v>
      </c>
      <c r="D6" s="61">
        <v>16125.925925925925</v>
      </c>
      <c r="E6" s="61">
        <v>10537.037037037036</v>
      </c>
      <c r="F6" s="61">
        <v>4441.9753086419751</v>
      </c>
      <c r="G6" s="61">
        <v>9069.1358024691344</v>
      </c>
    </row>
    <row r="7" spans="1:8" s="58" customFormat="1" ht="15.5" x14ac:dyDescent="0.35">
      <c r="A7" s="60" t="s">
        <v>17</v>
      </c>
      <c r="B7" s="61">
        <v>3712.3595505617982</v>
      </c>
      <c r="C7" s="61">
        <v>1325.8426966292136</v>
      </c>
      <c r="D7" s="61">
        <v>1656.1797752808991</v>
      </c>
      <c r="E7" s="61">
        <v>267.41573033707868</v>
      </c>
      <c r="F7" s="61">
        <v>10.112359550561798</v>
      </c>
      <c r="G7" s="61">
        <v>452.80898876404495</v>
      </c>
    </row>
    <row r="8" spans="1:8" s="58" customFormat="1" ht="15.5" x14ac:dyDescent="0.35">
      <c r="A8" s="60" t="s">
        <v>18</v>
      </c>
      <c r="B8" s="61">
        <v>4876.4938271604942</v>
      </c>
      <c r="C8" s="61">
        <v>1612.9382716049383</v>
      </c>
      <c r="D8" s="61">
        <v>1002.8148148148149</v>
      </c>
      <c r="E8" s="61">
        <v>208.44444444444446</v>
      </c>
      <c r="F8" s="61">
        <v>134.81481481481484</v>
      </c>
      <c r="G8" s="61">
        <v>1917.4814814814818</v>
      </c>
    </row>
    <row r="9" spans="1:8" s="58" customFormat="1" ht="15.5" x14ac:dyDescent="0.35">
      <c r="A9" s="60" t="s">
        <v>19</v>
      </c>
      <c r="B9" s="61">
        <v>7396.5432098765432</v>
      </c>
      <c r="C9" s="61">
        <v>2575.8024691358023</v>
      </c>
      <c r="D9" s="61">
        <v>1588.148148148148</v>
      </c>
      <c r="E9" s="61">
        <v>155.06172839506172</v>
      </c>
      <c r="F9" s="61">
        <v>346.66666666666663</v>
      </c>
      <c r="G9" s="61">
        <v>2730.8641975308642</v>
      </c>
    </row>
    <row r="10" spans="1:8" s="58" customFormat="1" ht="15.5" x14ac:dyDescent="0.35">
      <c r="A10" s="62" t="s">
        <v>207</v>
      </c>
      <c r="B10" s="59"/>
      <c r="C10" s="59"/>
      <c r="D10" s="59"/>
      <c r="E10" s="59"/>
      <c r="F10" s="59"/>
      <c r="G10" s="59"/>
    </row>
    <row r="11" spans="1:8" ht="15.5" x14ac:dyDescent="0.35">
      <c r="A11" s="63" t="s">
        <v>15</v>
      </c>
      <c r="B11" s="64">
        <v>258</v>
      </c>
      <c r="C11" s="64">
        <v>130</v>
      </c>
      <c r="D11" s="64">
        <v>7</v>
      </c>
      <c r="E11" s="64">
        <v>1</v>
      </c>
      <c r="F11" s="64">
        <v>109</v>
      </c>
      <c r="G11" s="64">
        <v>11</v>
      </c>
      <c r="H11" s="65"/>
    </row>
    <row r="12" spans="1:8" ht="15.5" x14ac:dyDescent="0.35">
      <c r="A12" s="63" t="s">
        <v>16</v>
      </c>
      <c r="B12" s="64">
        <v>65006.172839506173</v>
      </c>
      <c r="C12" s="64">
        <v>24165.432098765432</v>
      </c>
      <c r="D12" s="64">
        <v>18271.604938271605</v>
      </c>
      <c r="E12" s="64">
        <v>9675.308641975309</v>
      </c>
      <c r="F12" s="64">
        <v>6901.2345679012342</v>
      </c>
      <c r="G12" s="64">
        <v>5992.5925925925922</v>
      </c>
      <c r="H12" s="65"/>
    </row>
    <row r="13" spans="1:8" ht="15.5" x14ac:dyDescent="0.35">
      <c r="A13" s="63" t="s">
        <v>17</v>
      </c>
      <c r="B13" s="64">
        <v>3621.348314606742</v>
      </c>
      <c r="C13" s="64">
        <v>889.88764044943832</v>
      </c>
      <c r="D13" s="64">
        <v>2248.3146067415732</v>
      </c>
      <c r="E13" s="64">
        <v>37.078651685393261</v>
      </c>
      <c r="F13" s="64">
        <v>21.348314606741575</v>
      </c>
      <c r="G13" s="64">
        <v>424.71910112359552</v>
      </c>
      <c r="H13" s="65"/>
    </row>
    <row r="14" spans="1:8" ht="15.5" x14ac:dyDescent="0.35">
      <c r="A14" s="63" t="s">
        <v>18</v>
      </c>
      <c r="B14" s="64">
        <v>4897.2345679012351</v>
      </c>
      <c r="C14" s="64">
        <v>1529.6296296296298</v>
      </c>
      <c r="D14" s="64">
        <v>1095.4567901234568</v>
      </c>
      <c r="E14" s="64">
        <v>246.46913580246917</v>
      </c>
      <c r="F14" s="64">
        <v>86.41975308641976</v>
      </c>
      <c r="G14" s="64">
        <v>1939.2592592592594</v>
      </c>
      <c r="H14" s="65"/>
    </row>
    <row r="15" spans="1:8" ht="15.5" x14ac:dyDescent="0.35">
      <c r="A15" s="66" t="s">
        <v>19</v>
      </c>
      <c r="B15" s="64">
        <v>7587.1604938271603</v>
      </c>
      <c r="C15" s="64">
        <v>2120.4938271604938</v>
      </c>
      <c r="D15" s="64">
        <v>1670.1234567901233</v>
      </c>
      <c r="E15" s="64">
        <v>381.23456790123453</v>
      </c>
      <c r="F15" s="64">
        <v>849.38271604938268</v>
      </c>
      <c r="G15" s="64">
        <v>2565.9259259259256</v>
      </c>
      <c r="H15" s="65"/>
    </row>
    <row r="16" spans="1:8" s="69" customFormat="1" ht="15.5" x14ac:dyDescent="0.35">
      <c r="A16" s="67" t="s">
        <v>40</v>
      </c>
      <c r="B16" s="68">
        <f>SUM(B5:B9)</f>
        <v>81231.779303648218</v>
      </c>
      <c r="C16" s="68">
        <f t="shared" ref="C16:F16" si="0">SUM(C5:C9)</f>
        <v>30513.892079345263</v>
      </c>
      <c r="D16" s="68">
        <f t="shared" si="0"/>
        <v>20386.068664169787</v>
      </c>
      <c r="E16" s="68">
        <f t="shared" si="0"/>
        <v>11168.958940213623</v>
      </c>
      <c r="F16" s="68">
        <f t="shared" si="0"/>
        <v>4978.5691496740183</v>
      </c>
      <c r="G16" s="68">
        <f>SUM(B16-C16-D16-E16-F16)</f>
        <v>14184.290470245527</v>
      </c>
      <c r="H16" s="65"/>
    </row>
    <row r="17" spans="1:8" s="69" customFormat="1" ht="15.5" x14ac:dyDescent="0.35">
      <c r="A17" s="67" t="s">
        <v>208</v>
      </c>
      <c r="B17" s="68">
        <f>SUM(B11:B15)</f>
        <v>81369.916215841309</v>
      </c>
      <c r="C17" s="68">
        <f t="shared" ref="C17:F17" si="1">SUM(C11:C15)</f>
        <v>28835.443196004995</v>
      </c>
      <c r="D17" s="68">
        <f t="shared" si="1"/>
        <v>23292.499791926759</v>
      </c>
      <c r="E17" s="68">
        <f t="shared" si="1"/>
        <v>10341.090997364405</v>
      </c>
      <c r="F17" s="68">
        <f t="shared" si="1"/>
        <v>7967.3853516437784</v>
      </c>
      <c r="G17" s="68">
        <f>SUM(B17-C17-D17-E17-F17)</f>
        <v>10933.496878901369</v>
      </c>
      <c r="H17" s="65"/>
    </row>
    <row r="18" spans="1:8" ht="16.5" customHeight="1" x14ac:dyDescent="0.35">
      <c r="A18" s="80" t="s">
        <v>21</v>
      </c>
      <c r="B18" s="71">
        <f>SUM(B17-B16)/B16</f>
        <v>1.7005279630368409E-3</v>
      </c>
      <c r="C18" s="71">
        <f t="shared" ref="C18:G18" si="2">SUM(C17-C16)/C16</f>
        <v>-5.500605687979096E-2</v>
      </c>
      <c r="D18" s="71">
        <f t="shared" si="2"/>
        <v>0.14256947602973921</v>
      </c>
      <c r="E18" s="71">
        <f t="shared" si="2"/>
        <v>-7.4122212041490734E-2</v>
      </c>
      <c r="F18" s="71">
        <f t="shared" si="2"/>
        <v>0.60033638423310021</v>
      </c>
      <c r="G18" s="71">
        <f t="shared" si="2"/>
        <v>-0.22918267206691567</v>
      </c>
    </row>
    <row r="19" spans="1:8" ht="16.5" customHeight="1" x14ac:dyDescent="0.3">
      <c r="A19" s="72"/>
      <c r="B19" s="73"/>
      <c r="C19" s="73"/>
      <c r="D19" s="73"/>
      <c r="E19" s="73"/>
      <c r="F19" s="73"/>
      <c r="G19" s="73"/>
      <c r="H19" s="73"/>
    </row>
    <row r="21" spans="1:8" ht="18" x14ac:dyDescent="0.4">
      <c r="A21" s="54" t="s">
        <v>46</v>
      </c>
    </row>
    <row r="22" spans="1:8" x14ac:dyDescent="0.3">
      <c r="A22" s="56"/>
    </row>
    <row r="23" spans="1:8" ht="15.5" x14ac:dyDescent="0.35">
      <c r="A23" s="57" t="s">
        <v>20</v>
      </c>
      <c r="B23" s="57" t="s">
        <v>10</v>
      </c>
      <c r="C23" s="57" t="s">
        <v>13</v>
      </c>
      <c r="D23" s="57" t="s">
        <v>11</v>
      </c>
      <c r="E23" s="57" t="s">
        <v>42</v>
      </c>
      <c r="F23" s="57" t="s">
        <v>12</v>
      </c>
      <c r="G23" s="57" t="s">
        <v>14</v>
      </c>
    </row>
    <row r="24" spans="1:8" ht="15.5" x14ac:dyDescent="0.35">
      <c r="A24" s="59">
        <v>2023</v>
      </c>
      <c r="B24" s="59"/>
      <c r="C24" s="59"/>
      <c r="D24" s="59"/>
      <c r="E24" s="59"/>
      <c r="F24" s="59"/>
      <c r="G24" s="59"/>
    </row>
    <row r="25" spans="1:8" ht="15.5" x14ac:dyDescent="0.35">
      <c r="A25" s="74" t="s">
        <v>15</v>
      </c>
      <c r="B25" s="75">
        <v>1050</v>
      </c>
      <c r="C25" s="75">
        <v>36</v>
      </c>
      <c r="D25" s="75">
        <v>65</v>
      </c>
      <c r="E25" s="75">
        <v>0</v>
      </c>
      <c r="F25" s="75">
        <v>10</v>
      </c>
      <c r="G25" s="75">
        <v>939</v>
      </c>
    </row>
    <row r="26" spans="1:8" ht="15.5" x14ac:dyDescent="0.35">
      <c r="A26" s="74" t="s">
        <v>16</v>
      </c>
      <c r="B26" s="75">
        <v>23777.777777777777</v>
      </c>
      <c r="C26" s="75">
        <v>7272.8395061728388</v>
      </c>
      <c r="D26" s="75">
        <v>6545.6790123456785</v>
      </c>
      <c r="E26" s="75">
        <v>230.86419753086417</v>
      </c>
      <c r="F26" s="75">
        <v>1192.5925925925926</v>
      </c>
      <c r="G26" s="75">
        <v>8535.8024691358023</v>
      </c>
    </row>
    <row r="27" spans="1:8" ht="15.5" x14ac:dyDescent="0.35">
      <c r="A27" s="74" t="s">
        <v>17</v>
      </c>
      <c r="B27" s="75">
        <v>640.44943820224728</v>
      </c>
      <c r="C27" s="75">
        <v>0</v>
      </c>
      <c r="D27" s="75">
        <v>301.12359550561803</v>
      </c>
      <c r="E27" s="75">
        <v>0</v>
      </c>
      <c r="F27" s="75">
        <v>11.235955056179776</v>
      </c>
      <c r="G27" s="75">
        <v>328.08988764044943</v>
      </c>
    </row>
    <row r="28" spans="1:8" ht="15.5" x14ac:dyDescent="0.35">
      <c r="A28" s="74" t="s">
        <v>18</v>
      </c>
      <c r="B28" s="75">
        <v>1581.4814814814813</v>
      </c>
      <c r="C28" s="75">
        <v>10.370370370370368</v>
      </c>
      <c r="D28" s="75">
        <v>221.66666666666663</v>
      </c>
      <c r="E28" s="75">
        <v>257.96296296296293</v>
      </c>
      <c r="F28" s="75">
        <v>10.370370370370368</v>
      </c>
      <c r="G28" s="75">
        <v>1081.1111111111118</v>
      </c>
    </row>
    <row r="29" spans="1:8" ht="15.5" x14ac:dyDescent="0.35">
      <c r="A29" s="74" t="s">
        <v>19</v>
      </c>
      <c r="B29" s="75">
        <v>3830.1234567901233</v>
      </c>
      <c r="C29" s="75">
        <v>3.9506172839506171</v>
      </c>
      <c r="D29" s="75">
        <v>189.62962962962962</v>
      </c>
      <c r="E29" s="75">
        <v>1573.3333333333333</v>
      </c>
      <c r="F29" s="75">
        <v>1090.3703703703702</v>
      </c>
      <c r="G29" s="75">
        <v>972.83950617283949</v>
      </c>
    </row>
    <row r="30" spans="1:8" ht="15.5" x14ac:dyDescent="0.35">
      <c r="A30" s="62" t="s">
        <v>207</v>
      </c>
      <c r="B30" s="59"/>
      <c r="C30" s="59"/>
      <c r="D30" s="59"/>
      <c r="E30" s="59"/>
      <c r="F30" s="59"/>
      <c r="G30" s="59"/>
    </row>
    <row r="31" spans="1:8" ht="15.5" x14ac:dyDescent="0.35">
      <c r="A31" s="76" t="s">
        <v>15</v>
      </c>
      <c r="B31" s="77">
        <v>611</v>
      </c>
      <c r="C31" s="77">
        <v>16</v>
      </c>
      <c r="D31" s="77">
        <v>65</v>
      </c>
      <c r="E31" s="77">
        <v>0</v>
      </c>
      <c r="F31" s="77">
        <v>0</v>
      </c>
      <c r="G31" s="77">
        <v>530</v>
      </c>
    </row>
    <row r="32" spans="1:8" ht="15.5" x14ac:dyDescent="0.35">
      <c r="A32" s="76" t="s">
        <v>16</v>
      </c>
      <c r="B32" s="77">
        <v>18876.543209876541</v>
      </c>
      <c r="C32" s="77">
        <v>6896.2962962962956</v>
      </c>
      <c r="D32" s="77">
        <v>4456.7901234567898</v>
      </c>
      <c r="E32" s="77">
        <v>104.93827160493827</v>
      </c>
      <c r="F32" s="77">
        <v>1127.1604938271605</v>
      </c>
      <c r="G32" s="77">
        <v>6291.358024691358</v>
      </c>
    </row>
    <row r="33" spans="1:7" ht="15.5" x14ac:dyDescent="0.35">
      <c r="A33" s="76" t="s">
        <v>17</v>
      </c>
      <c r="B33" s="77">
        <v>284.26966292134836</v>
      </c>
      <c r="C33" s="77">
        <v>0</v>
      </c>
      <c r="D33" s="77">
        <v>30.337078651685395</v>
      </c>
      <c r="E33" s="77">
        <v>0</v>
      </c>
      <c r="F33" s="77">
        <v>19.101123595505619</v>
      </c>
      <c r="G33" s="77">
        <v>234.83146067415731</v>
      </c>
    </row>
    <row r="34" spans="1:7" ht="15.5" x14ac:dyDescent="0.35">
      <c r="A34" s="76" t="s">
        <v>18</v>
      </c>
      <c r="B34" s="77">
        <v>1496.7901234567898</v>
      </c>
      <c r="C34" s="77">
        <v>31.111111111111107</v>
      </c>
      <c r="D34" s="77">
        <v>121.85185185185183</v>
      </c>
      <c r="E34" s="77">
        <v>314.13580246913574</v>
      </c>
      <c r="F34" s="77">
        <v>5.6172839506172831</v>
      </c>
      <c r="G34" s="77">
        <v>1024.0740740740739</v>
      </c>
    </row>
    <row r="35" spans="1:7" ht="15.5" x14ac:dyDescent="0.35">
      <c r="A35" s="78" t="s">
        <v>19</v>
      </c>
      <c r="B35" s="77">
        <v>4668.641975308642</v>
      </c>
      <c r="C35" s="77">
        <v>9.8765432098765427</v>
      </c>
      <c r="D35" s="77">
        <v>671.60493827160485</v>
      </c>
      <c r="E35" s="77">
        <v>1534.8148148148148</v>
      </c>
      <c r="F35" s="77">
        <v>1073.5802469135801</v>
      </c>
      <c r="G35" s="77">
        <v>1378.7654320987654</v>
      </c>
    </row>
    <row r="36" spans="1:7" ht="15.5" x14ac:dyDescent="0.35">
      <c r="A36" s="67" t="s">
        <v>40</v>
      </c>
      <c r="B36" s="68">
        <f>SUM(B25:B29)</f>
        <v>30879.832154251628</v>
      </c>
      <c r="C36" s="68">
        <f t="shared" ref="C36:F36" si="3">SUM(C25:C29)</f>
        <v>7323.1604938271603</v>
      </c>
      <c r="D36" s="68">
        <f t="shared" si="3"/>
        <v>7323.0989041475932</v>
      </c>
      <c r="E36" s="68">
        <f t="shared" si="3"/>
        <v>2062.1604938271603</v>
      </c>
      <c r="F36" s="68">
        <f t="shared" si="3"/>
        <v>2314.5692883895131</v>
      </c>
      <c r="G36" s="68">
        <f>SUM(B36-C36-D36-E36-F36)</f>
        <v>11856.842974060201</v>
      </c>
    </row>
    <row r="37" spans="1:7" ht="15.5" x14ac:dyDescent="0.35">
      <c r="A37" s="67" t="s">
        <v>208</v>
      </c>
      <c r="B37" s="68">
        <f>SUM(B31:B35)</f>
        <v>25937.244971563323</v>
      </c>
      <c r="C37" s="68">
        <f t="shared" ref="C37:F37" si="4">SUM(C31:C35)</f>
        <v>6953.2839506172832</v>
      </c>
      <c r="D37" s="68">
        <f t="shared" si="4"/>
        <v>5345.5839922319319</v>
      </c>
      <c r="E37" s="68">
        <f t="shared" si="4"/>
        <v>1953.8888888888887</v>
      </c>
      <c r="F37" s="68">
        <f t="shared" si="4"/>
        <v>2225.4591482868636</v>
      </c>
      <c r="G37" s="68">
        <f>SUM(B37-C37-D37-E37-F37)</f>
        <v>9459.0289915383564</v>
      </c>
    </row>
    <row r="38" spans="1:7" ht="15.5" x14ac:dyDescent="0.35">
      <c r="A38" s="70" t="s">
        <v>21</v>
      </c>
      <c r="B38" s="71">
        <f>SUM(B37-B36)/B36</f>
        <v>-0.16005874507345064</v>
      </c>
      <c r="C38" s="71">
        <f t="shared" ref="C38" si="5">SUM(C37-C36)/C36</f>
        <v>-5.0507775095418643E-2</v>
      </c>
      <c r="D38" s="71">
        <f t="shared" ref="D38" si="6">SUM(D37-D36)/D36</f>
        <v>-0.2700379904463196</v>
      </c>
      <c r="E38" s="71">
        <f t="shared" ref="E38" si="7">SUM(E37-E36)/E36</f>
        <v>-5.2503966234621488E-2</v>
      </c>
      <c r="F38" s="71">
        <f t="shared" ref="F38" si="8">SUM(F37-F36)/F36</f>
        <v>-3.849966408422046E-2</v>
      </c>
      <c r="G38" s="71">
        <f t="shared" ref="G38" si="9">SUM(G37-G36)/G36</f>
        <v>-0.20223039031280585</v>
      </c>
    </row>
  </sheetData>
  <pageMargins left="0.7" right="0.7" top="0.75" bottom="0.75" header="0.3" footer="0.3"/>
  <pageSetup paperSize="9" orientation="portrait" r:id="rId1"/>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iconSet" priority="1" id="{9BB9C160-81F7-4D9E-BDF9-E1EF27849F74}">
            <x14:iconSet iconSet="3Triangles">
              <x14:cfvo type="percent">
                <xm:f>0</xm:f>
              </x14:cfvo>
              <x14:cfvo type="num">
                <xm:f>0</xm:f>
              </x14:cfvo>
              <x14:cfvo type="num" gte="0">
                <xm:f>0</xm:f>
              </x14:cfvo>
            </x14:iconSet>
          </x14:cfRule>
          <xm:sqref>B38:G38</xm:sqref>
        </x14:conditionalFormatting>
        <x14:conditionalFormatting xmlns:xm="http://schemas.microsoft.com/office/excel/2006/main">
          <x14:cfRule type="iconSet" priority="3" id="{98241CD0-6D90-49E3-B368-BB18C2689014}">
            <x14:iconSet iconSet="3Triangles">
              <x14:cfvo type="percent">
                <xm:f>0</xm:f>
              </x14:cfvo>
              <x14:cfvo type="num">
                <xm:f>0</xm:f>
              </x14:cfvo>
              <x14:cfvo type="num" gte="0">
                <xm:f>0</xm:f>
              </x14:cfvo>
            </x14:iconSet>
          </x14:cfRule>
          <xm:sqref>B19:H19 B18:G18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8:P28"/>
  <sheetViews>
    <sheetView zoomScaleNormal="100" workbookViewId="0">
      <selection activeCell="D32" sqref="D32"/>
    </sheetView>
  </sheetViews>
  <sheetFormatPr defaultRowHeight="14" x14ac:dyDescent="0.3"/>
  <cols>
    <col min="1" max="1" width="21.25" bestFit="1" customWidth="1"/>
    <col min="13" max="13" width="11.08203125" customWidth="1"/>
    <col min="15" max="15" width="10.5" customWidth="1"/>
    <col min="16" max="16" width="13.5" customWidth="1"/>
  </cols>
  <sheetData>
    <row r="8" spans="1:16" x14ac:dyDescent="0.3">
      <c r="N8" s="13"/>
      <c r="O8" s="13"/>
      <c r="P8" s="13"/>
    </row>
    <row r="9" spans="1:16" x14ac:dyDescent="0.3">
      <c r="N9" s="13"/>
      <c r="O9" s="13"/>
      <c r="P9" s="13"/>
    </row>
    <row r="10" spans="1:16" ht="15.5" x14ac:dyDescent="0.35">
      <c r="A10" s="94" t="s">
        <v>43</v>
      </c>
      <c r="B10" s="94" t="s">
        <v>26</v>
      </c>
      <c r="C10" s="94" t="s">
        <v>22</v>
      </c>
      <c r="D10" s="94" t="s">
        <v>27</v>
      </c>
      <c r="E10" s="94" t="s">
        <v>39</v>
      </c>
      <c r="F10" s="94" t="s">
        <v>207</v>
      </c>
      <c r="N10" s="13"/>
      <c r="O10" s="13"/>
      <c r="P10" s="13"/>
    </row>
    <row r="11" spans="1:16" ht="15.5" x14ac:dyDescent="0.35">
      <c r="A11" s="95" t="s">
        <v>15</v>
      </c>
      <c r="B11" s="96">
        <v>1974</v>
      </c>
      <c r="C11" s="96">
        <v>1204</v>
      </c>
      <c r="D11" s="96">
        <v>740</v>
      </c>
      <c r="E11" s="96">
        <v>497</v>
      </c>
      <c r="F11" s="96">
        <v>258</v>
      </c>
      <c r="N11" s="13"/>
      <c r="O11" s="13"/>
      <c r="P11" s="13"/>
    </row>
    <row r="12" spans="1:16" ht="15.5" x14ac:dyDescent="0.35">
      <c r="A12" s="95" t="s">
        <v>16</v>
      </c>
      <c r="B12" s="96">
        <v>80100</v>
      </c>
      <c r="C12" s="96">
        <v>63539.506172839501</v>
      </c>
      <c r="D12" s="96">
        <v>63677.777777777774</v>
      </c>
      <c r="E12" s="96">
        <v>64749.382716049382</v>
      </c>
      <c r="F12" s="96">
        <v>65006.172839506173</v>
      </c>
      <c r="N12" s="13"/>
      <c r="O12" s="13"/>
      <c r="P12" s="13"/>
    </row>
    <row r="13" spans="1:16" ht="15.5" x14ac:dyDescent="0.35">
      <c r="A13" s="95" t="s">
        <v>25</v>
      </c>
      <c r="B13" s="96">
        <v>3547.1910112359551</v>
      </c>
      <c r="C13" s="96">
        <v>2549.4382022471914</v>
      </c>
      <c r="D13" s="96">
        <v>3011.23595505618</v>
      </c>
      <c r="E13" s="96">
        <v>3712.3595505617982</v>
      </c>
      <c r="F13" s="96">
        <v>3621.348314606742</v>
      </c>
      <c r="N13" s="13"/>
      <c r="O13" s="13"/>
      <c r="P13" s="13"/>
    </row>
    <row r="14" spans="1:16" ht="15.5" x14ac:dyDescent="0.35">
      <c r="A14" s="95" t="s">
        <v>18</v>
      </c>
      <c r="B14" s="96">
        <v>6002.3703703703713</v>
      </c>
      <c r="C14" s="96">
        <v>5294.0740740740748</v>
      </c>
      <c r="D14" s="96">
        <v>5234.9629629629635</v>
      </c>
      <c r="E14" s="96">
        <v>4876.4938271604942</v>
      </c>
      <c r="F14" s="96">
        <v>4897.2345679012351</v>
      </c>
    </row>
    <row r="15" spans="1:16" ht="15.5" x14ac:dyDescent="0.35">
      <c r="A15" s="95" t="s">
        <v>19</v>
      </c>
      <c r="B15" s="96">
        <v>9608.8888888888887</v>
      </c>
      <c r="C15" s="96">
        <v>7677.0370370370365</v>
      </c>
      <c r="D15" s="96">
        <v>7900.2469135802467</v>
      </c>
      <c r="E15" s="96">
        <v>7396.5432098765432</v>
      </c>
      <c r="F15" s="96">
        <v>7587.1604938271603</v>
      </c>
    </row>
    <row r="16" spans="1:16" ht="15.5" x14ac:dyDescent="0.35">
      <c r="A16" s="95" t="s">
        <v>23</v>
      </c>
      <c r="B16" s="96">
        <f t="shared" ref="B16:F16" si="0">SUM(B11:B15)</f>
        <v>101232.45027049522</v>
      </c>
      <c r="C16" s="96">
        <f t="shared" si="0"/>
        <v>80264.055486197802</v>
      </c>
      <c r="D16" s="96">
        <f t="shared" si="0"/>
        <v>80564.223609377164</v>
      </c>
      <c r="E16" s="96">
        <f t="shared" si="0"/>
        <v>81231.779303648218</v>
      </c>
      <c r="F16" s="96">
        <f t="shared" si="0"/>
        <v>81369.916215841309</v>
      </c>
    </row>
    <row r="18" spans="1:6" ht="14.5" x14ac:dyDescent="0.35">
      <c r="A18" s="20"/>
    </row>
    <row r="19" spans="1:6" ht="14.5" x14ac:dyDescent="0.35">
      <c r="A19" s="20"/>
    </row>
    <row r="22" spans="1:6" ht="15.5" x14ac:dyDescent="0.35">
      <c r="A22" s="94" t="s">
        <v>44</v>
      </c>
      <c r="B22" s="94" t="s">
        <v>26</v>
      </c>
      <c r="C22" s="94" t="s">
        <v>22</v>
      </c>
      <c r="D22" s="94" t="s">
        <v>27</v>
      </c>
      <c r="E22" s="94" t="s">
        <v>39</v>
      </c>
      <c r="F22" s="94" t="s">
        <v>207</v>
      </c>
    </row>
    <row r="23" spans="1:6" ht="15.5" x14ac:dyDescent="0.35">
      <c r="A23" s="97" t="s">
        <v>15</v>
      </c>
      <c r="B23" s="98">
        <v>2363</v>
      </c>
      <c r="C23" s="98">
        <v>587</v>
      </c>
      <c r="D23" s="98">
        <v>510</v>
      </c>
      <c r="E23" s="98">
        <v>1050</v>
      </c>
      <c r="F23" s="98">
        <v>611</v>
      </c>
    </row>
    <row r="24" spans="1:6" ht="15.5" x14ac:dyDescent="0.35">
      <c r="A24" s="97" t="s">
        <v>16</v>
      </c>
      <c r="B24" s="98">
        <v>19732.098765432096</v>
      </c>
      <c r="C24" s="98">
        <v>15128.395061728394</v>
      </c>
      <c r="D24" s="98">
        <v>22232.098765432096</v>
      </c>
      <c r="E24" s="98">
        <v>23777.777777777777</v>
      </c>
      <c r="F24" s="98">
        <v>18876.543209876541</v>
      </c>
    </row>
    <row r="25" spans="1:6" ht="15.5" x14ac:dyDescent="0.35">
      <c r="A25" s="97" t="s">
        <v>25</v>
      </c>
      <c r="B25" s="98">
        <v>949.43820224719104</v>
      </c>
      <c r="C25" s="98">
        <v>482.02247191011242</v>
      </c>
      <c r="D25" s="98">
        <v>434.83146067415731</v>
      </c>
      <c r="E25" s="98">
        <v>640.44943820224728</v>
      </c>
      <c r="F25" s="98">
        <v>284.26966292134836</v>
      </c>
    </row>
    <row r="26" spans="1:6" ht="15.5" x14ac:dyDescent="0.35">
      <c r="A26" s="97" t="s">
        <v>18</v>
      </c>
      <c r="B26" s="98">
        <v>1666.6049382716046</v>
      </c>
      <c r="C26" s="98">
        <v>1819.9999999999998</v>
      </c>
      <c r="D26" s="98">
        <v>1995.8641975308637</v>
      </c>
      <c r="E26" s="98">
        <v>1581.4814814814813</v>
      </c>
      <c r="F26" s="98">
        <v>1496.7901234567898</v>
      </c>
    </row>
    <row r="27" spans="1:6" ht="15.5" x14ac:dyDescent="0.35">
      <c r="A27" s="97" t="s">
        <v>19</v>
      </c>
      <c r="B27" s="98">
        <v>3813.333333333333</v>
      </c>
      <c r="C27" s="98">
        <v>3119.012345679012</v>
      </c>
      <c r="D27" s="98">
        <v>3454.8148148148148</v>
      </c>
      <c r="E27" s="98">
        <v>3830.1234567901233</v>
      </c>
      <c r="F27" s="98">
        <v>4668.641975308642</v>
      </c>
    </row>
    <row r="28" spans="1:6" ht="15.5" x14ac:dyDescent="0.35">
      <c r="A28" s="97" t="s">
        <v>24</v>
      </c>
      <c r="B28" s="98">
        <f t="shared" ref="B28:F28" si="1">SUM(B23:B27)</f>
        <v>28524.475239284224</v>
      </c>
      <c r="C28" s="98">
        <f t="shared" si="1"/>
        <v>21136.429879317518</v>
      </c>
      <c r="D28" s="98">
        <f t="shared" si="1"/>
        <v>28627.609238451932</v>
      </c>
      <c r="E28" s="98">
        <f t="shared" si="1"/>
        <v>30879.832154251628</v>
      </c>
      <c r="F28" s="98">
        <f t="shared" si="1"/>
        <v>25937.244971563323</v>
      </c>
    </row>
  </sheetData>
  <pageMargins left="0.7" right="0.7" top="0.75" bottom="0.75" header="0.3" footer="0.3"/>
  <pageSetup paperSize="9" orientation="portrait"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5EDED-3B78-4087-AFAC-EB51D574AB73}">
  <dimension ref="A1:BH264"/>
  <sheetViews>
    <sheetView topLeftCell="A70" zoomScaleNormal="100" workbookViewId="0">
      <selection activeCell="G34" sqref="G34"/>
    </sheetView>
  </sheetViews>
  <sheetFormatPr defaultColWidth="8.58203125" defaultRowHeight="14" x14ac:dyDescent="0.3"/>
  <cols>
    <col min="1" max="1" width="14.58203125" customWidth="1"/>
    <col min="2" max="40" width="9.83203125" customWidth="1"/>
    <col min="41" max="41" width="11.9140625" customWidth="1"/>
    <col min="42" max="46" width="9.83203125" customWidth="1"/>
    <col min="47" max="47" width="12.83203125" customWidth="1"/>
    <col min="48" max="57" width="9.83203125" customWidth="1"/>
    <col min="58" max="58" width="13.83203125" customWidth="1"/>
    <col min="59" max="59" width="8.33203125" customWidth="1"/>
  </cols>
  <sheetData>
    <row r="1" spans="1:59" ht="18.5" x14ac:dyDescent="0.45">
      <c r="A1" s="118" t="s">
        <v>209</v>
      </c>
    </row>
    <row r="2" spans="1:59" ht="16.5" customHeight="1" x14ac:dyDescent="0.45">
      <c r="A2" s="118"/>
    </row>
    <row r="3" spans="1:59" ht="13.5" customHeight="1" x14ac:dyDescent="0.35">
      <c r="B3" s="129" t="s">
        <v>210</v>
      </c>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row>
    <row r="4" spans="1:59" ht="14.5" x14ac:dyDescent="0.35">
      <c r="A4" s="123" t="s">
        <v>199</v>
      </c>
      <c r="B4" s="119" t="s">
        <v>49</v>
      </c>
      <c r="C4" s="119" t="s">
        <v>50</v>
      </c>
      <c r="D4" s="119" t="s">
        <v>51</v>
      </c>
      <c r="E4" s="119" t="s">
        <v>52</v>
      </c>
      <c r="F4" s="119" t="s">
        <v>53</v>
      </c>
      <c r="G4" s="119" t="s">
        <v>54</v>
      </c>
      <c r="H4" s="119" t="s">
        <v>55</v>
      </c>
      <c r="I4" s="119" t="s">
        <v>56</v>
      </c>
      <c r="J4" s="119" t="s">
        <v>57</v>
      </c>
      <c r="K4" s="119" t="s">
        <v>58</v>
      </c>
      <c r="L4" s="119" t="s">
        <v>59</v>
      </c>
      <c r="M4" s="119" t="s">
        <v>60</v>
      </c>
      <c r="N4" s="119" t="s">
        <v>61</v>
      </c>
      <c r="O4" s="119" t="s">
        <v>62</v>
      </c>
      <c r="P4" s="119" t="s">
        <v>63</v>
      </c>
      <c r="Q4" s="119" t="s">
        <v>64</v>
      </c>
      <c r="R4" s="119" t="s">
        <v>65</v>
      </c>
      <c r="S4" s="119" t="s">
        <v>66</v>
      </c>
      <c r="T4" s="119" t="s">
        <v>67</v>
      </c>
      <c r="U4" s="119" t="s">
        <v>68</v>
      </c>
      <c r="V4" s="119" t="s">
        <v>69</v>
      </c>
      <c r="W4" s="119" t="s">
        <v>70</v>
      </c>
      <c r="X4" s="119" t="s">
        <v>72</v>
      </c>
      <c r="Y4" s="119" t="s">
        <v>74</v>
      </c>
      <c r="Z4" s="119" t="s">
        <v>75</v>
      </c>
      <c r="AA4" s="119" t="s">
        <v>76</v>
      </c>
      <c r="AB4" s="119" t="s">
        <v>77</v>
      </c>
      <c r="AC4" s="119" t="s">
        <v>78</v>
      </c>
      <c r="AD4" s="119" t="s">
        <v>82</v>
      </c>
      <c r="AE4" s="119" t="s">
        <v>85</v>
      </c>
      <c r="AF4" s="119" t="s">
        <v>87</v>
      </c>
      <c r="AG4" s="119" t="s">
        <v>88</v>
      </c>
      <c r="AH4" s="119" t="s">
        <v>89</v>
      </c>
      <c r="AI4" s="119" t="s">
        <v>90</v>
      </c>
      <c r="AJ4" s="119" t="s">
        <v>91</v>
      </c>
      <c r="AK4" s="119" t="s">
        <v>92</v>
      </c>
      <c r="AL4" s="119" t="s">
        <v>93</v>
      </c>
      <c r="AM4" s="119" t="s">
        <v>94</v>
      </c>
      <c r="AN4" s="119" t="s">
        <v>96</v>
      </c>
      <c r="AO4" s="119" t="s">
        <v>97</v>
      </c>
      <c r="AP4" s="119" t="s">
        <v>98</v>
      </c>
      <c r="AQ4" s="119" t="s">
        <v>99</v>
      </c>
      <c r="AR4" s="119" t="s">
        <v>100</v>
      </c>
      <c r="AS4" s="119" t="s">
        <v>101</v>
      </c>
      <c r="AT4" s="119" t="s">
        <v>102</v>
      </c>
      <c r="AU4" s="119" t="s">
        <v>104</v>
      </c>
    </row>
    <row r="5" spans="1:59" ht="14.5" x14ac:dyDescent="0.35">
      <c r="A5" s="119" t="s">
        <v>211</v>
      </c>
      <c r="B5" s="128">
        <v>8</v>
      </c>
      <c r="C5" s="128">
        <v>78</v>
      </c>
      <c r="D5" s="128">
        <v>5</v>
      </c>
      <c r="E5" s="128">
        <v>1</v>
      </c>
      <c r="F5" s="128">
        <v>302</v>
      </c>
      <c r="G5" s="128">
        <v>469</v>
      </c>
      <c r="H5" s="128">
        <v>7286</v>
      </c>
      <c r="I5" s="128">
        <v>27425</v>
      </c>
      <c r="J5" s="128">
        <v>369</v>
      </c>
      <c r="K5" s="128">
        <v>665</v>
      </c>
      <c r="L5" s="128">
        <v>7</v>
      </c>
      <c r="M5" s="128">
        <v>6</v>
      </c>
      <c r="N5" s="128">
        <v>23</v>
      </c>
      <c r="O5" s="128">
        <v>30</v>
      </c>
      <c r="P5" s="128">
        <v>100</v>
      </c>
      <c r="Q5" s="128">
        <v>39</v>
      </c>
      <c r="R5" s="128">
        <v>167</v>
      </c>
      <c r="S5" s="128">
        <v>1035</v>
      </c>
      <c r="T5" s="128">
        <v>11538</v>
      </c>
      <c r="U5" s="128">
        <v>238</v>
      </c>
      <c r="V5" s="128">
        <v>51</v>
      </c>
      <c r="W5" s="128">
        <v>34</v>
      </c>
      <c r="X5" s="128">
        <v>42</v>
      </c>
      <c r="Y5" s="128">
        <v>166</v>
      </c>
      <c r="Z5" s="128">
        <v>21</v>
      </c>
      <c r="AA5" s="128">
        <v>2194</v>
      </c>
      <c r="AB5" s="128">
        <v>158</v>
      </c>
      <c r="AC5" s="128">
        <v>142</v>
      </c>
      <c r="AD5" s="128">
        <v>123</v>
      </c>
      <c r="AE5" s="128">
        <v>2</v>
      </c>
      <c r="AF5" s="128">
        <v>3071</v>
      </c>
      <c r="AG5" s="128">
        <v>267</v>
      </c>
      <c r="AH5" s="128">
        <v>74</v>
      </c>
      <c r="AI5" s="128">
        <v>6510</v>
      </c>
      <c r="AJ5" s="128">
        <v>7657</v>
      </c>
      <c r="AK5" s="128">
        <v>2486</v>
      </c>
      <c r="AL5" s="128">
        <v>154</v>
      </c>
      <c r="AM5" s="128">
        <v>1186</v>
      </c>
      <c r="AN5" s="128">
        <v>138</v>
      </c>
      <c r="AO5" s="128">
        <v>16</v>
      </c>
      <c r="AP5" s="128">
        <v>54</v>
      </c>
      <c r="AQ5" s="128">
        <v>903</v>
      </c>
      <c r="AR5" s="128">
        <v>2483</v>
      </c>
      <c r="AS5" s="128">
        <v>229</v>
      </c>
      <c r="AT5" s="128">
        <v>33</v>
      </c>
      <c r="AU5" s="128">
        <f>SUM(Tabell8[[#This Row],[02031190]:[16024990]])</f>
        <v>77985</v>
      </c>
    </row>
    <row r="6" spans="1:59" ht="14.5" x14ac:dyDescent="0.35">
      <c r="A6" s="119" t="s">
        <v>12</v>
      </c>
      <c r="B6" s="128">
        <v>0</v>
      </c>
      <c r="C6" s="128">
        <v>77</v>
      </c>
      <c r="D6" s="128">
        <v>3</v>
      </c>
      <c r="E6" s="128">
        <v>0</v>
      </c>
      <c r="F6" s="128">
        <v>279</v>
      </c>
      <c r="G6" s="128">
        <v>367</v>
      </c>
      <c r="H6" s="128">
        <v>190</v>
      </c>
      <c r="I6" s="128">
        <v>13067</v>
      </c>
      <c r="J6" s="128">
        <v>213</v>
      </c>
      <c r="K6" s="128">
        <v>536</v>
      </c>
      <c r="L6" s="128">
        <v>6</v>
      </c>
      <c r="M6" s="128">
        <v>1</v>
      </c>
      <c r="N6" s="128">
        <v>15</v>
      </c>
      <c r="O6" s="128">
        <v>28</v>
      </c>
      <c r="P6" s="128">
        <v>0</v>
      </c>
      <c r="Q6" s="128">
        <v>35</v>
      </c>
      <c r="R6" s="128">
        <v>101</v>
      </c>
      <c r="S6" s="128">
        <v>1010</v>
      </c>
      <c r="T6" s="128">
        <v>3326</v>
      </c>
      <c r="U6" s="128">
        <v>113</v>
      </c>
      <c r="V6" s="128">
        <v>1</v>
      </c>
      <c r="W6" s="128">
        <v>0</v>
      </c>
      <c r="X6" s="128">
        <v>0</v>
      </c>
      <c r="Y6" s="128">
        <v>0</v>
      </c>
      <c r="Z6" s="128">
        <v>1</v>
      </c>
      <c r="AA6" s="128">
        <v>378</v>
      </c>
      <c r="AB6" s="128">
        <v>157</v>
      </c>
      <c r="AC6" s="128">
        <v>0</v>
      </c>
      <c r="AD6" s="128">
        <v>0</v>
      </c>
      <c r="AE6" s="128">
        <v>0</v>
      </c>
      <c r="AF6" s="128">
        <v>336</v>
      </c>
      <c r="AG6" s="128">
        <v>256</v>
      </c>
      <c r="AH6" s="128">
        <v>0</v>
      </c>
      <c r="AI6" s="128">
        <v>2007</v>
      </c>
      <c r="AJ6" s="128">
        <v>2418</v>
      </c>
      <c r="AK6" s="128">
        <v>655</v>
      </c>
      <c r="AL6" s="128">
        <v>0</v>
      </c>
      <c r="AM6" s="128">
        <v>6</v>
      </c>
      <c r="AN6" s="128">
        <v>35</v>
      </c>
      <c r="AO6" s="128">
        <v>5</v>
      </c>
      <c r="AP6" s="128">
        <v>5</v>
      </c>
      <c r="AQ6" s="128">
        <v>26</v>
      </c>
      <c r="AR6" s="128">
        <v>1361</v>
      </c>
      <c r="AS6" s="128">
        <v>49</v>
      </c>
      <c r="AT6" s="128">
        <v>5</v>
      </c>
      <c r="AU6" s="128">
        <f>SUM(Tabell8[[#This Row],[02031190]:[16024990]])</f>
        <v>27068</v>
      </c>
    </row>
    <row r="7" spans="1:59" ht="14.5" x14ac:dyDescent="0.35">
      <c r="A7" s="119" t="s">
        <v>11</v>
      </c>
      <c r="B7" s="128">
        <v>0</v>
      </c>
      <c r="C7" s="128">
        <v>0</v>
      </c>
      <c r="D7" s="128">
        <v>0</v>
      </c>
      <c r="E7" s="128">
        <v>0</v>
      </c>
      <c r="F7" s="128">
        <v>4</v>
      </c>
      <c r="G7" s="128">
        <v>94</v>
      </c>
      <c r="H7" s="128">
        <v>66</v>
      </c>
      <c r="I7" s="128">
        <v>10666</v>
      </c>
      <c r="J7" s="128">
        <v>145</v>
      </c>
      <c r="K7" s="128">
        <v>128</v>
      </c>
      <c r="L7" s="128">
        <v>0</v>
      </c>
      <c r="M7" s="128">
        <v>0</v>
      </c>
      <c r="N7" s="128">
        <v>7</v>
      </c>
      <c r="O7" s="128">
        <v>0</v>
      </c>
      <c r="P7" s="128">
        <v>0</v>
      </c>
      <c r="Q7" s="128">
        <v>3</v>
      </c>
      <c r="R7" s="128">
        <v>2</v>
      </c>
      <c r="S7" s="128">
        <v>0</v>
      </c>
      <c r="T7" s="128">
        <v>3220</v>
      </c>
      <c r="U7" s="128">
        <v>11</v>
      </c>
      <c r="V7" s="128">
        <v>9</v>
      </c>
      <c r="W7" s="128">
        <v>0</v>
      </c>
      <c r="X7" s="128">
        <v>3</v>
      </c>
      <c r="Y7" s="128">
        <v>150</v>
      </c>
      <c r="Z7" s="128">
        <v>4</v>
      </c>
      <c r="AA7" s="128">
        <v>1665</v>
      </c>
      <c r="AB7" s="128">
        <v>0</v>
      </c>
      <c r="AC7" s="128">
        <v>7</v>
      </c>
      <c r="AD7" s="128">
        <v>110</v>
      </c>
      <c r="AE7" s="128">
        <v>0</v>
      </c>
      <c r="AF7" s="128">
        <v>452</v>
      </c>
      <c r="AG7" s="128">
        <v>0</v>
      </c>
      <c r="AH7" s="128">
        <v>62</v>
      </c>
      <c r="AI7" s="128">
        <v>1794</v>
      </c>
      <c r="AJ7" s="128">
        <v>1375</v>
      </c>
      <c r="AK7" s="128">
        <v>494</v>
      </c>
      <c r="AL7" s="128">
        <v>0</v>
      </c>
      <c r="AM7" s="128">
        <v>176</v>
      </c>
      <c r="AN7" s="128">
        <v>33</v>
      </c>
      <c r="AO7" s="128">
        <v>0</v>
      </c>
      <c r="AP7" s="128">
        <v>41</v>
      </c>
      <c r="AQ7" s="128">
        <v>292</v>
      </c>
      <c r="AR7" s="128">
        <v>496</v>
      </c>
      <c r="AS7" s="128">
        <v>149</v>
      </c>
      <c r="AT7" s="128">
        <v>10</v>
      </c>
      <c r="AU7" s="128">
        <f>SUM(Tabell8[[#This Row],[02031190]:[16024990]])</f>
        <v>21668</v>
      </c>
    </row>
    <row r="8" spans="1:59" ht="14.5" x14ac:dyDescent="0.35">
      <c r="A8" s="119" t="s">
        <v>13</v>
      </c>
      <c r="B8" s="128">
        <v>0</v>
      </c>
      <c r="C8" s="128">
        <v>0</v>
      </c>
      <c r="D8" s="128">
        <v>0</v>
      </c>
      <c r="E8" s="128">
        <v>0</v>
      </c>
      <c r="F8" s="128">
        <v>0</v>
      </c>
      <c r="G8" s="128">
        <v>0</v>
      </c>
      <c r="H8" s="128">
        <v>6969</v>
      </c>
      <c r="I8" s="128">
        <v>25</v>
      </c>
      <c r="J8" s="128">
        <v>4</v>
      </c>
      <c r="K8" s="128">
        <v>0</v>
      </c>
      <c r="L8" s="128">
        <v>0</v>
      </c>
      <c r="M8" s="128">
        <v>0</v>
      </c>
      <c r="N8" s="128">
        <v>0</v>
      </c>
      <c r="O8" s="128">
        <v>0</v>
      </c>
      <c r="P8" s="128">
        <v>1</v>
      </c>
      <c r="Q8" s="128">
        <v>1</v>
      </c>
      <c r="R8" s="128">
        <v>0</v>
      </c>
      <c r="S8" s="128">
        <v>6</v>
      </c>
      <c r="T8" s="128">
        <v>632</v>
      </c>
      <c r="U8" s="128">
        <v>27</v>
      </c>
      <c r="V8" s="128">
        <v>22</v>
      </c>
      <c r="W8" s="128">
        <v>0</v>
      </c>
      <c r="X8" s="128">
        <v>0</v>
      </c>
      <c r="Y8" s="128">
        <v>0</v>
      </c>
      <c r="Z8" s="128">
        <v>0</v>
      </c>
      <c r="AA8" s="128">
        <v>33</v>
      </c>
      <c r="AB8" s="128">
        <v>0</v>
      </c>
      <c r="AC8" s="128">
        <v>0</v>
      </c>
      <c r="AD8" s="128">
        <v>0</v>
      </c>
      <c r="AE8" s="128">
        <v>0</v>
      </c>
      <c r="AF8" s="128">
        <v>151</v>
      </c>
      <c r="AG8" s="128">
        <v>0</v>
      </c>
      <c r="AH8" s="128">
        <v>0</v>
      </c>
      <c r="AI8" s="128">
        <v>80</v>
      </c>
      <c r="AJ8" s="128">
        <v>633</v>
      </c>
      <c r="AK8" s="128">
        <v>113</v>
      </c>
      <c r="AL8" s="128">
        <v>0</v>
      </c>
      <c r="AM8" s="128">
        <v>0</v>
      </c>
      <c r="AN8" s="128">
        <v>6</v>
      </c>
      <c r="AO8" s="128">
        <v>0</v>
      </c>
      <c r="AP8" s="128">
        <v>0</v>
      </c>
      <c r="AQ8" s="128">
        <v>231</v>
      </c>
      <c r="AR8" s="128">
        <v>31</v>
      </c>
      <c r="AS8" s="128">
        <v>5</v>
      </c>
      <c r="AT8" s="128">
        <v>0</v>
      </c>
      <c r="AU8" s="128">
        <f>SUM(Tabell8[[#This Row],[02031190]:[16024990]])</f>
        <v>8970</v>
      </c>
    </row>
    <row r="9" spans="1:59" ht="14.5" x14ac:dyDescent="0.35">
      <c r="A9" s="119" t="s">
        <v>105</v>
      </c>
      <c r="B9" s="128">
        <v>8</v>
      </c>
      <c r="C9" s="128">
        <v>0</v>
      </c>
      <c r="D9" s="128">
        <v>0</v>
      </c>
      <c r="E9" s="128">
        <v>0</v>
      </c>
      <c r="F9" s="128">
        <v>0</v>
      </c>
      <c r="G9" s="128">
        <v>6</v>
      </c>
      <c r="H9" s="128">
        <v>7</v>
      </c>
      <c r="I9" s="128">
        <v>1622</v>
      </c>
      <c r="J9" s="128">
        <v>7</v>
      </c>
      <c r="K9" s="128">
        <v>0</v>
      </c>
      <c r="L9" s="128">
        <v>0</v>
      </c>
      <c r="M9" s="128">
        <v>0</v>
      </c>
      <c r="N9" s="128">
        <v>1</v>
      </c>
      <c r="O9" s="128">
        <v>2</v>
      </c>
      <c r="P9" s="128">
        <v>98</v>
      </c>
      <c r="Q9" s="128">
        <v>0</v>
      </c>
      <c r="R9" s="128">
        <v>25</v>
      </c>
      <c r="S9" s="128">
        <v>12</v>
      </c>
      <c r="T9" s="128">
        <v>3844</v>
      </c>
      <c r="U9" s="128">
        <v>46</v>
      </c>
      <c r="V9" s="128">
        <v>5</v>
      </c>
      <c r="W9" s="128">
        <v>0</v>
      </c>
      <c r="X9" s="128">
        <v>0</v>
      </c>
      <c r="Y9" s="128">
        <v>0</v>
      </c>
      <c r="Z9" s="128">
        <v>0</v>
      </c>
      <c r="AA9" s="128">
        <v>17</v>
      </c>
      <c r="AB9" s="128">
        <v>0</v>
      </c>
      <c r="AC9" s="128">
        <v>2</v>
      </c>
      <c r="AD9" s="128">
        <v>0</v>
      </c>
      <c r="AE9" s="128">
        <v>0</v>
      </c>
      <c r="AF9" s="128">
        <v>16</v>
      </c>
      <c r="AG9" s="128">
        <v>0</v>
      </c>
      <c r="AH9" s="128">
        <v>0</v>
      </c>
      <c r="AI9" s="128">
        <v>41</v>
      </c>
      <c r="AJ9" s="128">
        <v>209</v>
      </c>
      <c r="AK9" s="128">
        <v>646</v>
      </c>
      <c r="AL9" s="128">
        <v>119</v>
      </c>
      <c r="AM9" s="128">
        <v>0</v>
      </c>
      <c r="AN9" s="128">
        <v>0</v>
      </c>
      <c r="AO9" s="128">
        <v>0</v>
      </c>
      <c r="AP9" s="128">
        <v>0</v>
      </c>
      <c r="AQ9" s="128">
        <v>50</v>
      </c>
      <c r="AR9" s="128">
        <v>43</v>
      </c>
      <c r="AS9" s="128">
        <v>1</v>
      </c>
      <c r="AT9" s="128">
        <v>1</v>
      </c>
      <c r="AU9" s="128">
        <f>SUM(Tabell8[[#This Row],[02031190]:[16024990]])</f>
        <v>6828</v>
      </c>
    </row>
    <row r="10" spans="1:59" ht="14.5" x14ac:dyDescent="0.35">
      <c r="A10" s="119" t="s">
        <v>106</v>
      </c>
      <c r="B10" s="128">
        <v>0</v>
      </c>
      <c r="C10" s="128">
        <v>0</v>
      </c>
      <c r="D10" s="128">
        <v>0</v>
      </c>
      <c r="E10" s="128">
        <v>0</v>
      </c>
      <c r="F10" s="128">
        <v>0</v>
      </c>
      <c r="G10" s="128">
        <v>0</v>
      </c>
      <c r="H10" s="128">
        <v>0</v>
      </c>
      <c r="I10" s="128">
        <v>15</v>
      </c>
      <c r="J10" s="128">
        <v>0</v>
      </c>
      <c r="K10" s="128">
        <v>0</v>
      </c>
      <c r="L10" s="128">
        <v>0</v>
      </c>
      <c r="M10" s="128">
        <v>0</v>
      </c>
      <c r="N10" s="128">
        <v>0</v>
      </c>
      <c r="O10" s="128">
        <v>0</v>
      </c>
      <c r="P10" s="128">
        <v>0</v>
      </c>
      <c r="Q10" s="128">
        <v>0</v>
      </c>
      <c r="R10" s="128">
        <v>15</v>
      </c>
      <c r="S10" s="128">
        <v>0</v>
      </c>
      <c r="T10" s="128">
        <v>27</v>
      </c>
      <c r="U10" s="128">
        <v>0</v>
      </c>
      <c r="V10" s="128">
        <v>0</v>
      </c>
      <c r="W10" s="128">
        <v>33</v>
      </c>
      <c r="X10" s="128">
        <v>6</v>
      </c>
      <c r="Y10" s="128">
        <v>1</v>
      </c>
      <c r="Z10" s="128">
        <v>16</v>
      </c>
      <c r="AA10" s="128">
        <v>98</v>
      </c>
      <c r="AB10" s="128">
        <v>1</v>
      </c>
      <c r="AC10" s="128">
        <v>0</v>
      </c>
      <c r="AD10" s="128">
        <v>13</v>
      </c>
      <c r="AE10" s="128">
        <v>1</v>
      </c>
      <c r="AF10" s="128">
        <v>1614</v>
      </c>
      <c r="AG10" s="128">
        <v>10</v>
      </c>
      <c r="AH10" s="128">
        <v>8</v>
      </c>
      <c r="AI10" s="128">
        <v>1355</v>
      </c>
      <c r="AJ10" s="128">
        <v>1464</v>
      </c>
      <c r="AK10" s="128">
        <v>148</v>
      </c>
      <c r="AL10" s="128">
        <v>35</v>
      </c>
      <c r="AM10" s="128">
        <v>3</v>
      </c>
      <c r="AN10" s="128">
        <v>0</v>
      </c>
      <c r="AO10" s="128">
        <v>5</v>
      </c>
      <c r="AP10" s="128">
        <v>7</v>
      </c>
      <c r="AQ10" s="128">
        <v>69</v>
      </c>
      <c r="AR10" s="128">
        <v>0</v>
      </c>
      <c r="AS10" s="128">
        <v>0</v>
      </c>
      <c r="AT10" s="128">
        <v>0</v>
      </c>
      <c r="AU10" s="128">
        <f>SUM(Tabell8[[#This Row],[02031190]:[16024990]])</f>
        <v>4944</v>
      </c>
    </row>
    <row r="11" spans="1:59" ht="14.5" x14ac:dyDescent="0.35">
      <c r="A11" s="119" t="s">
        <v>107</v>
      </c>
      <c r="B11" s="128">
        <v>0</v>
      </c>
      <c r="C11" s="128">
        <v>0</v>
      </c>
      <c r="D11" s="128">
        <v>2</v>
      </c>
      <c r="E11" s="128">
        <v>0</v>
      </c>
      <c r="F11" s="128">
        <v>19</v>
      </c>
      <c r="G11" s="128">
        <v>0</v>
      </c>
      <c r="H11" s="128">
        <v>53</v>
      </c>
      <c r="I11" s="128">
        <v>1143</v>
      </c>
      <c r="J11" s="128">
        <v>0</v>
      </c>
      <c r="K11" s="128">
        <v>0</v>
      </c>
      <c r="L11" s="128">
        <v>0</v>
      </c>
      <c r="M11" s="128">
        <v>4</v>
      </c>
      <c r="N11" s="128">
        <v>0</v>
      </c>
      <c r="O11" s="128">
        <v>0</v>
      </c>
      <c r="P11" s="128">
        <v>0</v>
      </c>
      <c r="Q11" s="128">
        <v>0</v>
      </c>
      <c r="R11" s="128">
        <v>7</v>
      </c>
      <c r="S11" s="128">
        <v>7</v>
      </c>
      <c r="T11" s="128">
        <v>76</v>
      </c>
      <c r="U11" s="128">
        <v>11</v>
      </c>
      <c r="V11" s="128">
        <v>0</v>
      </c>
      <c r="W11" s="128">
        <v>0</v>
      </c>
      <c r="X11" s="128">
        <v>0</v>
      </c>
      <c r="Y11" s="128">
        <v>16</v>
      </c>
      <c r="Z11" s="128">
        <v>0</v>
      </c>
      <c r="AA11" s="128">
        <v>0</v>
      </c>
      <c r="AB11" s="128">
        <v>0</v>
      </c>
      <c r="AC11" s="128">
        <v>0</v>
      </c>
      <c r="AD11" s="128">
        <v>0</v>
      </c>
      <c r="AE11" s="128">
        <v>0</v>
      </c>
      <c r="AF11" s="128">
        <v>0</v>
      </c>
      <c r="AG11" s="128">
        <v>0</v>
      </c>
      <c r="AH11" s="128">
        <v>0</v>
      </c>
      <c r="AI11" s="128">
        <v>189</v>
      </c>
      <c r="AJ11" s="128">
        <v>893</v>
      </c>
      <c r="AK11" s="128">
        <v>3</v>
      </c>
      <c r="AL11" s="128">
        <v>0</v>
      </c>
      <c r="AM11" s="128">
        <v>0</v>
      </c>
      <c r="AN11" s="128">
        <v>29</v>
      </c>
      <c r="AO11" s="128">
        <v>0</v>
      </c>
      <c r="AP11" s="128">
        <v>1</v>
      </c>
      <c r="AQ11" s="128">
        <v>44</v>
      </c>
      <c r="AR11" s="128">
        <v>38</v>
      </c>
      <c r="AS11" s="128">
        <v>4</v>
      </c>
      <c r="AT11" s="128">
        <v>0</v>
      </c>
      <c r="AU11" s="128">
        <f>SUM(Tabell8[[#This Row],[02031190]:[16024990]])</f>
        <v>2539</v>
      </c>
    </row>
    <row r="12" spans="1:59" ht="14.5" x14ac:dyDescent="0.35">
      <c r="A12" s="119" t="s">
        <v>41</v>
      </c>
      <c r="B12" s="128">
        <v>0</v>
      </c>
      <c r="C12" s="128">
        <v>0</v>
      </c>
      <c r="D12" s="128">
        <v>1</v>
      </c>
      <c r="E12" s="128">
        <v>0</v>
      </c>
      <c r="F12" s="128">
        <v>0</v>
      </c>
      <c r="G12" s="128">
        <v>1</v>
      </c>
      <c r="H12" s="128">
        <v>0</v>
      </c>
      <c r="I12" s="128">
        <v>713</v>
      </c>
      <c r="J12" s="128">
        <v>0</v>
      </c>
      <c r="K12" s="128">
        <v>0</v>
      </c>
      <c r="L12" s="128">
        <v>0</v>
      </c>
      <c r="M12" s="128">
        <v>0</v>
      </c>
      <c r="N12" s="128">
        <v>1</v>
      </c>
      <c r="O12" s="128">
        <v>0</v>
      </c>
      <c r="P12" s="128">
        <v>0</v>
      </c>
      <c r="Q12" s="128">
        <v>0</v>
      </c>
      <c r="R12" s="128">
        <v>14</v>
      </c>
      <c r="S12" s="128">
        <v>0</v>
      </c>
      <c r="T12" s="128">
        <v>42</v>
      </c>
      <c r="U12" s="128">
        <v>29</v>
      </c>
      <c r="V12" s="128">
        <v>0</v>
      </c>
      <c r="W12" s="128">
        <v>1</v>
      </c>
      <c r="X12" s="128">
        <v>29</v>
      </c>
      <c r="Y12" s="128">
        <v>0</v>
      </c>
      <c r="Z12" s="128">
        <v>0</v>
      </c>
      <c r="AA12" s="128">
        <v>0</v>
      </c>
      <c r="AB12" s="128">
        <v>0</v>
      </c>
      <c r="AC12" s="128">
        <v>0</v>
      </c>
      <c r="AD12" s="128">
        <v>0</v>
      </c>
      <c r="AE12" s="128">
        <v>0</v>
      </c>
      <c r="AF12" s="128">
        <v>489</v>
      </c>
      <c r="AG12" s="128">
        <v>0</v>
      </c>
      <c r="AH12" s="128">
        <v>1</v>
      </c>
      <c r="AI12" s="128">
        <v>540</v>
      </c>
      <c r="AJ12" s="128">
        <v>239</v>
      </c>
      <c r="AK12" s="128">
        <v>228</v>
      </c>
      <c r="AL12" s="128">
        <v>0</v>
      </c>
      <c r="AM12" s="128">
        <v>0</v>
      </c>
      <c r="AN12" s="128">
        <v>1</v>
      </c>
      <c r="AO12" s="128">
        <v>0</v>
      </c>
      <c r="AP12" s="128">
        <v>0</v>
      </c>
      <c r="AQ12" s="128">
        <v>5</v>
      </c>
      <c r="AR12" s="128">
        <v>2</v>
      </c>
      <c r="AS12" s="128">
        <v>1</v>
      </c>
      <c r="AT12" s="128">
        <v>0</v>
      </c>
      <c r="AU12" s="128">
        <f>SUM(Tabell8[[#This Row],[02031190]:[16024990]])</f>
        <v>2337</v>
      </c>
    </row>
    <row r="13" spans="1:59" ht="14.5" x14ac:dyDescent="0.35">
      <c r="A13" s="119" t="s">
        <v>108</v>
      </c>
      <c r="B13" s="128">
        <v>0</v>
      </c>
      <c r="C13" s="128">
        <v>0</v>
      </c>
      <c r="D13" s="128">
        <v>0</v>
      </c>
      <c r="E13" s="128">
        <v>0</v>
      </c>
      <c r="F13" s="128">
        <v>0</v>
      </c>
      <c r="G13" s="128">
        <v>0</v>
      </c>
      <c r="H13" s="128">
        <v>0</v>
      </c>
      <c r="I13" s="128">
        <v>0</v>
      </c>
      <c r="J13" s="128">
        <v>0</v>
      </c>
      <c r="K13" s="128">
        <v>0</v>
      </c>
      <c r="L13" s="128">
        <v>0</v>
      </c>
      <c r="M13" s="128">
        <v>0</v>
      </c>
      <c r="N13" s="128">
        <v>0</v>
      </c>
      <c r="O13" s="128">
        <v>0</v>
      </c>
      <c r="P13" s="128">
        <v>0</v>
      </c>
      <c r="Q13" s="128">
        <v>0</v>
      </c>
      <c r="R13" s="128">
        <v>0</v>
      </c>
      <c r="S13" s="128">
        <v>0</v>
      </c>
      <c r="T13" s="128">
        <v>0</v>
      </c>
      <c r="U13" s="128">
        <v>0</v>
      </c>
      <c r="V13" s="128">
        <v>7</v>
      </c>
      <c r="W13" s="128">
        <v>0</v>
      </c>
      <c r="X13" s="128">
        <v>3</v>
      </c>
      <c r="Y13" s="128">
        <v>0</v>
      </c>
      <c r="Z13" s="128">
        <v>0</v>
      </c>
      <c r="AA13" s="128">
        <v>0</v>
      </c>
      <c r="AB13" s="128">
        <v>0</v>
      </c>
      <c r="AC13" s="128">
        <v>0</v>
      </c>
      <c r="AD13" s="128">
        <v>0</v>
      </c>
      <c r="AE13" s="128">
        <v>0</v>
      </c>
      <c r="AF13" s="128">
        <v>0</v>
      </c>
      <c r="AG13" s="128">
        <v>0</v>
      </c>
      <c r="AH13" s="128">
        <v>0</v>
      </c>
      <c r="AI13" s="128">
        <v>25</v>
      </c>
      <c r="AJ13" s="128">
        <v>37</v>
      </c>
      <c r="AK13" s="128">
        <v>52</v>
      </c>
      <c r="AL13" s="128">
        <v>0</v>
      </c>
      <c r="AM13" s="128">
        <v>993</v>
      </c>
      <c r="AN13" s="128">
        <v>0</v>
      </c>
      <c r="AO13" s="128">
        <v>0</v>
      </c>
      <c r="AP13" s="128">
        <v>0</v>
      </c>
      <c r="AQ13" s="128">
        <v>2</v>
      </c>
      <c r="AR13" s="128">
        <v>467</v>
      </c>
      <c r="AS13" s="128">
        <v>2</v>
      </c>
      <c r="AT13" s="128">
        <v>0</v>
      </c>
      <c r="AU13" s="128">
        <f>SUM(Tabell8[[#This Row],[02031190]:[16024990]])</f>
        <v>1588</v>
      </c>
    </row>
    <row r="14" spans="1:59" ht="14.5" x14ac:dyDescent="0.35">
      <c r="A14" s="119" t="s">
        <v>109</v>
      </c>
      <c r="B14" s="128">
        <v>0</v>
      </c>
      <c r="C14" s="128">
        <v>0</v>
      </c>
      <c r="D14" s="128">
        <v>0</v>
      </c>
      <c r="E14" s="128">
        <v>0</v>
      </c>
      <c r="F14" s="128">
        <v>0</v>
      </c>
      <c r="G14" s="128">
        <v>0</v>
      </c>
      <c r="H14" s="128">
        <v>0</v>
      </c>
      <c r="I14" s="128">
        <v>36</v>
      </c>
      <c r="J14" s="128">
        <v>0</v>
      </c>
      <c r="K14" s="128">
        <v>0</v>
      </c>
      <c r="L14" s="128">
        <v>0</v>
      </c>
      <c r="M14" s="128">
        <v>0</v>
      </c>
      <c r="N14" s="128">
        <v>0</v>
      </c>
      <c r="O14" s="128">
        <v>0</v>
      </c>
      <c r="P14" s="128">
        <v>0</v>
      </c>
      <c r="Q14" s="128">
        <v>0</v>
      </c>
      <c r="R14" s="128">
        <v>0</v>
      </c>
      <c r="S14" s="128">
        <v>0</v>
      </c>
      <c r="T14" s="128">
        <v>0</v>
      </c>
      <c r="U14" s="128">
        <v>0</v>
      </c>
      <c r="V14" s="128">
        <v>0</v>
      </c>
      <c r="W14" s="128">
        <v>0</v>
      </c>
      <c r="X14" s="128">
        <v>0</v>
      </c>
      <c r="Y14" s="128">
        <v>0</v>
      </c>
      <c r="Z14" s="128">
        <v>0</v>
      </c>
      <c r="AA14" s="128">
        <v>0</v>
      </c>
      <c r="AB14" s="128">
        <v>0</v>
      </c>
      <c r="AC14" s="128">
        <v>117</v>
      </c>
      <c r="AD14" s="128">
        <v>0</v>
      </c>
      <c r="AE14" s="128">
        <v>0</v>
      </c>
      <c r="AF14" s="128">
        <v>4</v>
      </c>
      <c r="AG14" s="128">
        <v>0</v>
      </c>
      <c r="AH14" s="128">
        <v>0</v>
      </c>
      <c r="AI14" s="128">
        <v>132</v>
      </c>
      <c r="AJ14" s="128">
        <v>26</v>
      </c>
      <c r="AK14" s="128">
        <v>2</v>
      </c>
      <c r="AL14" s="128">
        <v>0</v>
      </c>
      <c r="AM14" s="128">
        <v>0</v>
      </c>
      <c r="AN14" s="128">
        <v>31</v>
      </c>
      <c r="AO14" s="128">
        <v>0</v>
      </c>
      <c r="AP14" s="128">
        <v>0</v>
      </c>
      <c r="AQ14" s="128">
        <v>70</v>
      </c>
      <c r="AR14" s="128">
        <v>0</v>
      </c>
      <c r="AS14" s="128">
        <v>0</v>
      </c>
      <c r="AT14" s="128">
        <v>0</v>
      </c>
      <c r="AU14" s="128">
        <f>SUM(Tabell8[[#This Row],[02031190]:[16024990]])</f>
        <v>418</v>
      </c>
    </row>
    <row r="15" spans="1:59" ht="14.5" x14ac:dyDescent="0.35">
      <c r="A15" s="119" t="s">
        <v>112</v>
      </c>
      <c r="B15" s="128">
        <v>0</v>
      </c>
      <c r="C15" s="128">
        <v>0</v>
      </c>
      <c r="D15" s="128">
        <v>0</v>
      </c>
      <c r="E15" s="128">
        <v>0</v>
      </c>
      <c r="F15" s="128">
        <v>0</v>
      </c>
      <c r="G15" s="128">
        <v>0</v>
      </c>
      <c r="H15" s="128">
        <v>0</v>
      </c>
      <c r="I15" s="128">
        <v>18</v>
      </c>
      <c r="J15" s="128">
        <v>0</v>
      </c>
      <c r="K15" s="128">
        <v>0</v>
      </c>
      <c r="L15" s="128">
        <v>0</v>
      </c>
      <c r="M15" s="128">
        <v>0</v>
      </c>
      <c r="N15" s="128">
        <v>0</v>
      </c>
      <c r="O15" s="128">
        <v>0</v>
      </c>
      <c r="P15" s="128">
        <v>0</v>
      </c>
      <c r="Q15" s="128">
        <v>0</v>
      </c>
      <c r="R15" s="128">
        <v>0</v>
      </c>
      <c r="S15" s="128">
        <v>0</v>
      </c>
      <c r="T15" s="128">
        <v>31</v>
      </c>
      <c r="U15" s="128">
        <v>0</v>
      </c>
      <c r="V15" s="128">
        <v>0</v>
      </c>
      <c r="W15" s="128">
        <v>0</v>
      </c>
      <c r="X15" s="128">
        <v>0</v>
      </c>
      <c r="Y15" s="128">
        <v>0</v>
      </c>
      <c r="Z15" s="128">
        <v>0</v>
      </c>
      <c r="AA15" s="128">
        <v>0</v>
      </c>
      <c r="AB15" s="128">
        <v>0</v>
      </c>
      <c r="AC15" s="128">
        <v>0</v>
      </c>
      <c r="AD15" s="128">
        <v>0</v>
      </c>
      <c r="AE15" s="128">
        <v>0</v>
      </c>
      <c r="AF15" s="128">
        <v>0</v>
      </c>
      <c r="AG15" s="128">
        <v>0</v>
      </c>
      <c r="AH15" s="128">
        <v>0</v>
      </c>
      <c r="AI15" s="128">
        <v>232</v>
      </c>
      <c r="AJ15" s="128">
        <v>0</v>
      </c>
      <c r="AK15" s="128">
        <v>0</v>
      </c>
      <c r="AL15" s="128">
        <v>0</v>
      </c>
      <c r="AM15" s="128">
        <v>0</v>
      </c>
      <c r="AN15" s="128">
        <v>0</v>
      </c>
      <c r="AO15" s="128">
        <v>0</v>
      </c>
      <c r="AP15" s="128">
        <v>0</v>
      </c>
      <c r="AQ15" s="128">
        <v>0</v>
      </c>
      <c r="AR15" s="128">
        <v>0</v>
      </c>
      <c r="AS15" s="128">
        <v>0</v>
      </c>
      <c r="AT15" s="128">
        <v>0</v>
      </c>
      <c r="AU15" s="128">
        <f>SUM(Tabell8[[#This Row],[02031190]:[16024990]])</f>
        <v>281</v>
      </c>
    </row>
    <row r="16" spans="1:59" ht="14.5" x14ac:dyDescent="0.35">
      <c r="A16" s="119" t="s">
        <v>110</v>
      </c>
      <c r="B16" s="128">
        <v>0</v>
      </c>
      <c r="C16" s="128">
        <v>0</v>
      </c>
      <c r="D16" s="128">
        <v>0</v>
      </c>
      <c r="E16" s="128">
        <v>0</v>
      </c>
      <c r="F16" s="128">
        <v>0</v>
      </c>
      <c r="G16" s="128">
        <v>0</v>
      </c>
      <c r="H16" s="128">
        <v>0</v>
      </c>
      <c r="I16" s="128">
        <v>0</v>
      </c>
      <c r="J16" s="128">
        <v>0</v>
      </c>
      <c r="K16" s="128">
        <v>0</v>
      </c>
      <c r="L16" s="128">
        <v>0</v>
      </c>
      <c r="M16" s="128">
        <v>0</v>
      </c>
      <c r="N16" s="128">
        <v>0</v>
      </c>
      <c r="O16" s="128">
        <v>0</v>
      </c>
      <c r="P16" s="128">
        <v>0</v>
      </c>
      <c r="Q16" s="128">
        <v>0</v>
      </c>
      <c r="R16" s="128">
        <v>0</v>
      </c>
      <c r="S16" s="128">
        <v>0</v>
      </c>
      <c r="T16" s="128">
        <v>0</v>
      </c>
      <c r="U16" s="128">
        <v>0</v>
      </c>
      <c r="V16" s="128">
        <v>0</v>
      </c>
      <c r="W16" s="128">
        <v>0</v>
      </c>
      <c r="X16" s="128">
        <v>0</v>
      </c>
      <c r="Y16" s="128">
        <v>0</v>
      </c>
      <c r="Z16" s="128">
        <v>0</v>
      </c>
      <c r="AA16" s="128">
        <v>0</v>
      </c>
      <c r="AB16" s="128">
        <v>0</v>
      </c>
      <c r="AC16" s="128">
        <v>0</v>
      </c>
      <c r="AD16" s="128">
        <v>0</v>
      </c>
      <c r="AE16" s="128">
        <v>0</v>
      </c>
      <c r="AF16" s="128">
        <v>0</v>
      </c>
      <c r="AG16" s="128">
        <v>0</v>
      </c>
      <c r="AH16" s="128">
        <v>0</v>
      </c>
      <c r="AI16" s="128">
        <v>30</v>
      </c>
      <c r="AJ16" s="128">
        <v>87</v>
      </c>
      <c r="AK16" s="128">
        <v>60</v>
      </c>
      <c r="AL16" s="128">
        <v>0</v>
      </c>
      <c r="AM16" s="128">
        <v>0</v>
      </c>
      <c r="AN16" s="128">
        <v>0</v>
      </c>
      <c r="AO16" s="128">
        <v>0</v>
      </c>
      <c r="AP16" s="128">
        <v>0</v>
      </c>
      <c r="AQ16" s="128">
        <v>96</v>
      </c>
      <c r="AR16" s="128">
        <v>0</v>
      </c>
      <c r="AS16" s="128">
        <v>0</v>
      </c>
      <c r="AT16" s="128">
        <v>0</v>
      </c>
      <c r="AU16" s="128">
        <f>SUM(Tabell8[[#This Row],[02031190]:[16024990]])</f>
        <v>273</v>
      </c>
    </row>
    <row r="17" spans="1:49" ht="14.5" x14ac:dyDescent="0.35">
      <c r="A17" s="119" t="s">
        <v>117</v>
      </c>
      <c r="B17" s="128">
        <v>0</v>
      </c>
      <c r="C17" s="128">
        <v>0</v>
      </c>
      <c r="D17" s="128">
        <v>0</v>
      </c>
      <c r="E17" s="128">
        <v>0</v>
      </c>
      <c r="F17" s="128">
        <v>0</v>
      </c>
      <c r="G17" s="128">
        <v>0</v>
      </c>
      <c r="H17" s="128">
        <v>0</v>
      </c>
      <c r="I17" s="128">
        <v>0</v>
      </c>
      <c r="J17" s="128">
        <v>0</v>
      </c>
      <c r="K17" s="128">
        <v>0</v>
      </c>
      <c r="L17" s="128">
        <v>0</v>
      </c>
      <c r="M17" s="128">
        <v>0</v>
      </c>
      <c r="N17" s="128">
        <v>0</v>
      </c>
      <c r="O17" s="128">
        <v>0</v>
      </c>
      <c r="P17" s="128">
        <v>0</v>
      </c>
      <c r="Q17" s="128">
        <v>0</v>
      </c>
      <c r="R17" s="128">
        <v>0</v>
      </c>
      <c r="S17" s="128">
        <v>0</v>
      </c>
      <c r="T17" s="128">
        <v>249</v>
      </c>
      <c r="U17" s="128">
        <v>0</v>
      </c>
      <c r="V17" s="128">
        <v>0</v>
      </c>
      <c r="W17" s="128">
        <v>0</v>
      </c>
      <c r="X17" s="128">
        <v>0</v>
      </c>
      <c r="Y17" s="128">
        <v>0</v>
      </c>
      <c r="Z17" s="128">
        <v>0</v>
      </c>
      <c r="AA17" s="128">
        <v>0</v>
      </c>
      <c r="AB17" s="128">
        <v>0</v>
      </c>
      <c r="AC17" s="128">
        <v>0</v>
      </c>
      <c r="AD17" s="128">
        <v>0</v>
      </c>
      <c r="AE17" s="128">
        <v>0</v>
      </c>
      <c r="AF17" s="128">
        <v>0</v>
      </c>
      <c r="AG17" s="128">
        <v>0</v>
      </c>
      <c r="AH17" s="128">
        <v>0</v>
      </c>
      <c r="AI17" s="128">
        <v>0</v>
      </c>
      <c r="AJ17" s="128">
        <v>0</v>
      </c>
      <c r="AK17" s="128">
        <v>0</v>
      </c>
      <c r="AL17" s="128">
        <v>0</v>
      </c>
      <c r="AM17" s="128">
        <v>0</v>
      </c>
      <c r="AN17" s="128">
        <v>0</v>
      </c>
      <c r="AO17" s="128">
        <v>0</v>
      </c>
      <c r="AP17" s="128">
        <v>0</v>
      </c>
      <c r="AQ17" s="128">
        <v>0</v>
      </c>
      <c r="AR17" s="128">
        <v>0</v>
      </c>
      <c r="AS17" s="128">
        <v>0</v>
      </c>
      <c r="AT17" s="128">
        <v>0</v>
      </c>
      <c r="AU17" s="128">
        <f>SUM(Tabell8[[#This Row],[02031190]:[16024990]])</f>
        <v>249</v>
      </c>
    </row>
    <row r="18" spans="1:49" ht="14.5" x14ac:dyDescent="0.35">
      <c r="A18" s="119" t="s">
        <v>113</v>
      </c>
      <c r="B18" s="128">
        <v>0</v>
      </c>
      <c r="C18" s="128">
        <v>0</v>
      </c>
      <c r="D18" s="128">
        <v>0</v>
      </c>
      <c r="E18" s="128">
        <v>0</v>
      </c>
      <c r="F18" s="128">
        <v>0</v>
      </c>
      <c r="G18" s="128">
        <v>0</v>
      </c>
      <c r="H18" s="128">
        <v>0</v>
      </c>
      <c r="I18" s="128">
        <v>1</v>
      </c>
      <c r="J18" s="128">
        <v>0</v>
      </c>
      <c r="K18" s="128">
        <v>0</v>
      </c>
      <c r="L18" s="128">
        <v>1</v>
      </c>
      <c r="M18" s="128">
        <v>0</v>
      </c>
      <c r="N18" s="128">
        <v>0</v>
      </c>
      <c r="O18" s="128">
        <v>0</v>
      </c>
      <c r="P18" s="128">
        <v>0</v>
      </c>
      <c r="Q18" s="128">
        <v>0</v>
      </c>
      <c r="R18" s="128">
        <v>0</v>
      </c>
      <c r="S18" s="128">
        <v>0</v>
      </c>
      <c r="T18" s="128">
        <v>11</v>
      </c>
      <c r="U18" s="128">
        <v>0</v>
      </c>
      <c r="V18" s="128">
        <v>6</v>
      </c>
      <c r="W18" s="128">
        <v>0</v>
      </c>
      <c r="X18" s="128">
        <v>0</v>
      </c>
      <c r="Y18" s="128">
        <v>0</v>
      </c>
      <c r="Z18" s="128">
        <v>0</v>
      </c>
      <c r="AA18" s="128">
        <v>0</v>
      </c>
      <c r="AB18" s="128">
        <v>0</v>
      </c>
      <c r="AC18" s="128">
        <v>0</v>
      </c>
      <c r="AD18" s="128">
        <v>0</v>
      </c>
      <c r="AE18" s="128">
        <v>0</v>
      </c>
      <c r="AF18" s="128">
        <v>3</v>
      </c>
      <c r="AG18" s="128">
        <v>0</v>
      </c>
      <c r="AH18" s="128">
        <v>3</v>
      </c>
      <c r="AI18" s="128">
        <v>26</v>
      </c>
      <c r="AJ18" s="128">
        <v>64</v>
      </c>
      <c r="AK18" s="128">
        <v>6</v>
      </c>
      <c r="AL18" s="128">
        <v>0</v>
      </c>
      <c r="AM18" s="128">
        <v>0</v>
      </c>
      <c r="AN18" s="128">
        <v>0</v>
      </c>
      <c r="AO18" s="128">
        <v>0</v>
      </c>
      <c r="AP18" s="128">
        <v>0</v>
      </c>
      <c r="AQ18" s="128">
        <v>1</v>
      </c>
      <c r="AR18" s="128">
        <v>44</v>
      </c>
      <c r="AS18" s="128">
        <v>0</v>
      </c>
      <c r="AT18" s="128">
        <v>3</v>
      </c>
      <c r="AU18" s="128">
        <f>SUM(Tabell8[[#This Row],[02031190]:[16024990]])</f>
        <v>169</v>
      </c>
    </row>
    <row r="19" spans="1:49" ht="14.5" x14ac:dyDescent="0.35">
      <c r="A19" s="119" t="s">
        <v>111</v>
      </c>
      <c r="B19" s="128">
        <v>0</v>
      </c>
      <c r="C19" s="128">
        <v>0</v>
      </c>
      <c r="D19" s="128">
        <v>0</v>
      </c>
      <c r="E19" s="128">
        <v>0</v>
      </c>
      <c r="F19" s="128">
        <v>0</v>
      </c>
      <c r="G19" s="128">
        <v>0</v>
      </c>
      <c r="H19" s="128">
        <v>0</v>
      </c>
      <c r="I19" s="128">
        <v>0</v>
      </c>
      <c r="J19" s="128">
        <v>0</v>
      </c>
      <c r="K19" s="128">
        <v>0</v>
      </c>
      <c r="L19" s="128">
        <v>0</v>
      </c>
      <c r="M19" s="128">
        <v>0</v>
      </c>
      <c r="N19" s="128">
        <v>0</v>
      </c>
      <c r="O19" s="128">
        <v>0</v>
      </c>
      <c r="P19" s="128">
        <v>0</v>
      </c>
      <c r="Q19" s="128">
        <v>0</v>
      </c>
      <c r="R19" s="128">
        <v>0</v>
      </c>
      <c r="S19" s="128">
        <v>0</v>
      </c>
      <c r="T19" s="128">
        <v>0</v>
      </c>
      <c r="U19" s="128">
        <v>0</v>
      </c>
      <c r="V19" s="128">
        <v>0</v>
      </c>
      <c r="W19" s="128">
        <v>0</v>
      </c>
      <c r="X19" s="128">
        <v>0</v>
      </c>
      <c r="Y19" s="128">
        <v>0</v>
      </c>
      <c r="Z19" s="128">
        <v>0</v>
      </c>
      <c r="AA19" s="128">
        <v>0</v>
      </c>
      <c r="AB19" s="128">
        <v>0</v>
      </c>
      <c r="AC19" s="128">
        <v>0</v>
      </c>
      <c r="AD19" s="128">
        <v>0</v>
      </c>
      <c r="AE19" s="128">
        <v>0</v>
      </c>
      <c r="AF19" s="128">
        <v>0</v>
      </c>
      <c r="AG19" s="128">
        <v>0</v>
      </c>
      <c r="AH19" s="128">
        <v>0</v>
      </c>
      <c r="AI19" s="128">
        <v>0</v>
      </c>
      <c r="AJ19" s="128">
        <v>110</v>
      </c>
      <c r="AK19" s="128">
        <v>0</v>
      </c>
      <c r="AL19" s="128">
        <v>0</v>
      </c>
      <c r="AM19" s="128">
        <v>0</v>
      </c>
      <c r="AN19" s="128">
        <v>0</v>
      </c>
      <c r="AO19" s="128">
        <v>0</v>
      </c>
      <c r="AP19" s="128">
        <v>0</v>
      </c>
      <c r="AQ19" s="128">
        <v>3</v>
      </c>
      <c r="AR19" s="128">
        <v>0</v>
      </c>
      <c r="AS19" s="128">
        <v>0</v>
      </c>
      <c r="AT19" s="128">
        <v>0</v>
      </c>
      <c r="AU19" s="128">
        <f>SUM(Tabell8[[#This Row],[02031190]:[16024990]])</f>
        <v>113</v>
      </c>
    </row>
    <row r="20" spans="1:49" ht="14.5" x14ac:dyDescent="0.35">
      <c r="A20" s="119" t="s">
        <v>118</v>
      </c>
      <c r="B20" s="128">
        <v>0</v>
      </c>
      <c r="C20" s="128">
        <v>0</v>
      </c>
      <c r="D20" s="128">
        <v>0</v>
      </c>
      <c r="E20" s="128">
        <v>0</v>
      </c>
      <c r="F20" s="128">
        <v>0</v>
      </c>
      <c r="G20" s="128">
        <v>0</v>
      </c>
      <c r="H20" s="128">
        <v>0</v>
      </c>
      <c r="I20" s="128">
        <v>0</v>
      </c>
      <c r="J20" s="128">
        <v>0</v>
      </c>
      <c r="K20" s="128">
        <v>0</v>
      </c>
      <c r="L20" s="128">
        <v>0</v>
      </c>
      <c r="M20" s="128">
        <v>0</v>
      </c>
      <c r="N20" s="128">
        <v>0</v>
      </c>
      <c r="O20" s="128">
        <v>0</v>
      </c>
      <c r="P20" s="128">
        <v>0</v>
      </c>
      <c r="Q20" s="128">
        <v>0</v>
      </c>
      <c r="R20" s="128">
        <v>0</v>
      </c>
      <c r="S20" s="128">
        <v>0</v>
      </c>
      <c r="T20" s="128">
        <v>40</v>
      </c>
      <c r="U20" s="128">
        <v>0</v>
      </c>
      <c r="V20" s="128">
        <v>0</v>
      </c>
      <c r="W20" s="128">
        <v>0</v>
      </c>
      <c r="X20" s="128">
        <v>0</v>
      </c>
      <c r="Y20" s="128">
        <v>0</v>
      </c>
      <c r="Z20" s="128">
        <v>0</v>
      </c>
      <c r="AA20" s="128">
        <v>0</v>
      </c>
      <c r="AB20" s="128">
        <v>0</v>
      </c>
      <c r="AC20" s="128">
        <v>0</v>
      </c>
      <c r="AD20" s="128">
        <v>0</v>
      </c>
      <c r="AE20" s="128">
        <v>0</v>
      </c>
      <c r="AF20" s="128">
        <v>0</v>
      </c>
      <c r="AG20" s="128">
        <v>0</v>
      </c>
      <c r="AH20" s="128">
        <v>0</v>
      </c>
      <c r="AI20" s="128">
        <v>0</v>
      </c>
      <c r="AJ20" s="128">
        <v>3</v>
      </c>
      <c r="AK20" s="128">
        <v>58</v>
      </c>
      <c r="AL20" s="128">
        <v>0</v>
      </c>
      <c r="AM20" s="128">
        <v>0</v>
      </c>
      <c r="AN20" s="128">
        <v>0</v>
      </c>
      <c r="AO20" s="128">
        <v>0</v>
      </c>
      <c r="AP20" s="128">
        <v>0</v>
      </c>
      <c r="AQ20" s="128">
        <v>0</v>
      </c>
      <c r="AR20" s="128">
        <v>0</v>
      </c>
      <c r="AS20" s="128">
        <v>0</v>
      </c>
      <c r="AT20" s="128">
        <v>0</v>
      </c>
      <c r="AU20" s="128">
        <f>SUM(Tabell8[[#This Row],[02031190]:[16024990]])</f>
        <v>101</v>
      </c>
    </row>
    <row r="21" spans="1:49" ht="14.5" x14ac:dyDescent="0.35">
      <c r="A21" s="119" t="s">
        <v>116</v>
      </c>
      <c r="B21" s="128">
        <v>0</v>
      </c>
      <c r="C21" s="128">
        <v>0</v>
      </c>
      <c r="D21" s="128">
        <v>0</v>
      </c>
      <c r="E21" s="128">
        <v>0</v>
      </c>
      <c r="F21" s="128">
        <v>0</v>
      </c>
      <c r="G21" s="128">
        <v>0</v>
      </c>
      <c r="H21" s="128">
        <v>0</v>
      </c>
      <c r="I21" s="128">
        <v>0</v>
      </c>
      <c r="J21" s="128">
        <v>0</v>
      </c>
      <c r="K21" s="128">
        <v>0</v>
      </c>
      <c r="L21" s="128">
        <v>0</v>
      </c>
      <c r="M21" s="128">
        <v>0</v>
      </c>
      <c r="N21" s="128">
        <v>0</v>
      </c>
      <c r="O21" s="128">
        <v>0</v>
      </c>
      <c r="P21" s="128">
        <v>0</v>
      </c>
      <c r="Q21" s="128">
        <v>0</v>
      </c>
      <c r="R21" s="128">
        <v>0</v>
      </c>
      <c r="S21" s="128">
        <v>0</v>
      </c>
      <c r="T21" s="128">
        <v>0</v>
      </c>
      <c r="U21" s="128">
        <v>0</v>
      </c>
      <c r="V21" s="128">
        <v>0</v>
      </c>
      <c r="W21" s="128">
        <v>0</v>
      </c>
      <c r="X21" s="128">
        <v>0</v>
      </c>
      <c r="Y21" s="128">
        <v>0</v>
      </c>
      <c r="Z21" s="128">
        <v>0</v>
      </c>
      <c r="AA21" s="128">
        <v>2</v>
      </c>
      <c r="AB21" s="128">
        <v>0</v>
      </c>
      <c r="AC21" s="128">
        <v>0</v>
      </c>
      <c r="AD21" s="128">
        <v>0</v>
      </c>
      <c r="AE21" s="128">
        <v>0</v>
      </c>
      <c r="AF21" s="128">
        <v>4</v>
      </c>
      <c r="AG21" s="128">
        <v>0</v>
      </c>
      <c r="AH21" s="128">
        <v>0</v>
      </c>
      <c r="AI21" s="128">
        <v>40</v>
      </c>
      <c r="AJ21" s="128">
        <v>13</v>
      </c>
      <c r="AK21" s="128">
        <v>5</v>
      </c>
      <c r="AL21" s="128">
        <v>0</v>
      </c>
      <c r="AM21" s="128">
        <v>7</v>
      </c>
      <c r="AN21" s="128">
        <v>3</v>
      </c>
      <c r="AO21" s="128">
        <v>3</v>
      </c>
      <c r="AP21" s="128">
        <v>0</v>
      </c>
      <c r="AQ21" s="128">
        <v>12</v>
      </c>
      <c r="AR21" s="128">
        <v>0</v>
      </c>
      <c r="AS21" s="128">
        <v>0</v>
      </c>
      <c r="AT21" s="128">
        <v>11</v>
      </c>
      <c r="AU21" s="128">
        <f>SUM(Tabell8[[#This Row],[02031190]:[16024990]])</f>
        <v>100</v>
      </c>
    </row>
    <row r="22" spans="1:49" ht="14.5" x14ac:dyDescent="0.35">
      <c r="A22" s="119" t="s">
        <v>114</v>
      </c>
      <c r="B22" s="128">
        <v>0</v>
      </c>
      <c r="C22" s="128">
        <v>0</v>
      </c>
      <c r="D22" s="128">
        <v>0</v>
      </c>
      <c r="E22" s="128">
        <v>0</v>
      </c>
      <c r="F22" s="128">
        <v>0</v>
      </c>
      <c r="G22" s="128">
        <v>0</v>
      </c>
      <c r="H22" s="128">
        <v>0</v>
      </c>
      <c r="I22" s="128">
        <v>48</v>
      </c>
      <c r="J22" s="128">
        <v>0</v>
      </c>
      <c r="K22" s="128">
        <v>0</v>
      </c>
      <c r="L22" s="128">
        <v>0</v>
      </c>
      <c r="M22" s="128">
        <v>0</v>
      </c>
      <c r="N22" s="128">
        <v>0</v>
      </c>
      <c r="O22" s="128">
        <v>0</v>
      </c>
      <c r="P22" s="128">
        <v>0</v>
      </c>
      <c r="Q22" s="128">
        <v>0</v>
      </c>
      <c r="R22" s="128">
        <v>0</v>
      </c>
      <c r="S22" s="128">
        <v>0</v>
      </c>
      <c r="T22" s="128">
        <v>17</v>
      </c>
      <c r="U22" s="128">
        <v>0</v>
      </c>
      <c r="V22" s="128">
        <v>0</v>
      </c>
      <c r="W22" s="128">
        <v>0</v>
      </c>
      <c r="X22" s="128">
        <v>0</v>
      </c>
      <c r="Y22" s="128">
        <v>0</v>
      </c>
      <c r="Z22" s="128">
        <v>0</v>
      </c>
      <c r="AA22" s="128">
        <v>0</v>
      </c>
      <c r="AB22" s="128">
        <v>0</v>
      </c>
      <c r="AC22" s="128">
        <v>0</v>
      </c>
      <c r="AD22" s="128">
        <v>0</v>
      </c>
      <c r="AE22" s="128">
        <v>0</v>
      </c>
      <c r="AF22" s="128">
        <v>0</v>
      </c>
      <c r="AG22" s="128">
        <v>0</v>
      </c>
      <c r="AH22" s="128">
        <v>0</v>
      </c>
      <c r="AI22" s="128">
        <v>1</v>
      </c>
      <c r="AJ22" s="128">
        <v>12</v>
      </c>
      <c r="AK22" s="128">
        <v>0</v>
      </c>
      <c r="AL22" s="128">
        <v>0</v>
      </c>
      <c r="AM22" s="128">
        <v>0</v>
      </c>
      <c r="AN22" s="128">
        <v>0</v>
      </c>
      <c r="AO22" s="128">
        <v>2</v>
      </c>
      <c r="AP22" s="128">
        <v>0</v>
      </c>
      <c r="AQ22" s="128">
        <v>0</v>
      </c>
      <c r="AR22" s="128">
        <v>1</v>
      </c>
      <c r="AS22" s="128">
        <v>0</v>
      </c>
      <c r="AT22" s="128">
        <v>0</v>
      </c>
      <c r="AU22" s="128">
        <f>SUM(Tabell8[[#This Row],[02031190]:[16024990]])</f>
        <v>81</v>
      </c>
    </row>
    <row r="23" spans="1:49" ht="14.5" x14ac:dyDescent="0.35">
      <c r="A23" s="119" t="s">
        <v>115</v>
      </c>
      <c r="B23" s="128">
        <v>0</v>
      </c>
      <c r="C23" s="128">
        <v>0</v>
      </c>
      <c r="D23" s="128">
        <v>0</v>
      </c>
      <c r="E23" s="128">
        <v>0</v>
      </c>
      <c r="F23" s="128">
        <v>0</v>
      </c>
      <c r="G23" s="128">
        <v>0</v>
      </c>
      <c r="H23" s="128">
        <v>0</v>
      </c>
      <c r="I23" s="128">
        <v>16</v>
      </c>
      <c r="J23" s="128">
        <v>0</v>
      </c>
      <c r="K23" s="128">
        <v>0</v>
      </c>
      <c r="L23" s="128">
        <v>0</v>
      </c>
      <c r="M23" s="128">
        <v>0</v>
      </c>
      <c r="N23" s="128">
        <v>0</v>
      </c>
      <c r="O23" s="128">
        <v>0</v>
      </c>
      <c r="P23" s="128">
        <v>0</v>
      </c>
      <c r="Q23" s="128">
        <v>0</v>
      </c>
      <c r="R23" s="128">
        <v>0</v>
      </c>
      <c r="S23" s="128">
        <v>0</v>
      </c>
      <c r="T23" s="128">
        <v>6</v>
      </c>
      <c r="U23" s="128">
        <v>0</v>
      </c>
      <c r="V23" s="128">
        <v>0</v>
      </c>
      <c r="W23" s="128">
        <v>0</v>
      </c>
      <c r="X23" s="128">
        <v>0</v>
      </c>
      <c r="Y23" s="128">
        <v>0</v>
      </c>
      <c r="Z23" s="128">
        <v>0</v>
      </c>
      <c r="AA23" s="128">
        <v>0</v>
      </c>
      <c r="AB23" s="128">
        <v>0</v>
      </c>
      <c r="AC23" s="128">
        <v>15</v>
      </c>
      <c r="AD23" s="128">
        <v>0</v>
      </c>
      <c r="AE23" s="128">
        <v>0</v>
      </c>
      <c r="AF23" s="128">
        <v>0</v>
      </c>
      <c r="AG23" s="128">
        <v>0</v>
      </c>
      <c r="AH23" s="128">
        <v>0</v>
      </c>
      <c r="AI23" s="128">
        <v>0</v>
      </c>
      <c r="AJ23" s="128">
        <v>25</v>
      </c>
      <c r="AK23" s="128">
        <v>0</v>
      </c>
      <c r="AL23" s="128">
        <v>0</v>
      </c>
      <c r="AM23" s="128">
        <v>0</v>
      </c>
      <c r="AN23" s="128">
        <v>0</v>
      </c>
      <c r="AO23" s="128">
        <v>0</v>
      </c>
      <c r="AP23" s="128">
        <v>0</v>
      </c>
      <c r="AQ23" s="128">
        <v>0</v>
      </c>
      <c r="AR23" s="128">
        <v>0</v>
      </c>
      <c r="AS23" s="128">
        <v>0</v>
      </c>
      <c r="AT23" s="128">
        <v>0</v>
      </c>
      <c r="AU23" s="128">
        <f>SUM(Tabell8[[#This Row],[02031190]:[16024990]])</f>
        <v>62</v>
      </c>
    </row>
    <row r="24" spans="1:49" ht="14.5" x14ac:dyDescent="0.35">
      <c r="A24" s="119" t="s">
        <v>119</v>
      </c>
      <c r="B24" s="128">
        <v>0</v>
      </c>
      <c r="C24" s="128">
        <v>0</v>
      </c>
      <c r="D24" s="128">
        <v>0</v>
      </c>
      <c r="E24" s="128">
        <v>0</v>
      </c>
      <c r="F24" s="128">
        <v>0</v>
      </c>
      <c r="G24" s="128">
        <v>0</v>
      </c>
      <c r="H24" s="128">
        <v>0</v>
      </c>
      <c r="I24" s="128">
        <v>1</v>
      </c>
      <c r="J24" s="128">
        <v>0</v>
      </c>
      <c r="K24" s="128">
        <v>0</v>
      </c>
      <c r="L24" s="128">
        <v>0</v>
      </c>
      <c r="M24" s="128">
        <v>0</v>
      </c>
      <c r="N24" s="128">
        <v>0</v>
      </c>
      <c r="O24" s="128">
        <v>0</v>
      </c>
      <c r="P24" s="128">
        <v>0</v>
      </c>
      <c r="Q24" s="128">
        <v>0</v>
      </c>
      <c r="R24" s="128">
        <v>3</v>
      </c>
      <c r="S24" s="128">
        <v>0</v>
      </c>
      <c r="T24" s="128">
        <v>17</v>
      </c>
      <c r="U24" s="128">
        <v>0</v>
      </c>
      <c r="V24" s="128">
        <v>2</v>
      </c>
      <c r="W24" s="128">
        <v>0</v>
      </c>
      <c r="X24" s="128">
        <v>0</v>
      </c>
      <c r="Y24" s="128">
        <v>0</v>
      </c>
      <c r="Z24" s="128">
        <v>0</v>
      </c>
      <c r="AA24" s="128">
        <v>0</v>
      </c>
      <c r="AB24" s="128">
        <v>0</v>
      </c>
      <c r="AC24" s="128">
        <v>0</v>
      </c>
      <c r="AD24" s="128">
        <v>0</v>
      </c>
      <c r="AE24" s="128">
        <v>0</v>
      </c>
      <c r="AF24" s="128">
        <v>1</v>
      </c>
      <c r="AG24" s="128">
        <v>0</v>
      </c>
      <c r="AH24" s="128">
        <v>0</v>
      </c>
      <c r="AI24" s="128">
        <v>3</v>
      </c>
      <c r="AJ24" s="128">
        <v>1</v>
      </c>
      <c r="AK24" s="128">
        <v>15</v>
      </c>
      <c r="AL24" s="128">
        <v>0</v>
      </c>
      <c r="AM24" s="128">
        <v>0</v>
      </c>
      <c r="AN24" s="128">
        <v>0</v>
      </c>
      <c r="AO24" s="128">
        <v>0</v>
      </c>
      <c r="AP24" s="128">
        <v>0</v>
      </c>
      <c r="AQ24" s="128">
        <v>0</v>
      </c>
      <c r="AR24" s="128">
        <v>0</v>
      </c>
      <c r="AS24" s="128">
        <v>17</v>
      </c>
      <c r="AT24" s="128">
        <v>0</v>
      </c>
      <c r="AU24" s="128">
        <f>SUM(Tabell8[[#This Row],[02031190]:[16024990]])</f>
        <v>60</v>
      </c>
    </row>
    <row r="25" spans="1:49" ht="14.5" x14ac:dyDescent="0.35">
      <c r="A25" s="119" t="s">
        <v>121</v>
      </c>
      <c r="B25" s="128">
        <v>0</v>
      </c>
      <c r="C25" s="128">
        <v>0</v>
      </c>
      <c r="D25" s="128">
        <v>0</v>
      </c>
      <c r="E25" s="128">
        <v>0</v>
      </c>
      <c r="F25" s="128">
        <v>0</v>
      </c>
      <c r="G25" s="128">
        <v>0</v>
      </c>
      <c r="H25" s="128">
        <v>0</v>
      </c>
      <c r="I25" s="128">
        <v>54</v>
      </c>
      <c r="J25" s="128">
        <v>0</v>
      </c>
      <c r="K25" s="128">
        <v>0</v>
      </c>
      <c r="L25" s="128">
        <v>0</v>
      </c>
      <c r="M25" s="128">
        <v>0</v>
      </c>
      <c r="N25" s="128">
        <v>0</v>
      </c>
      <c r="O25" s="128">
        <v>0</v>
      </c>
      <c r="P25" s="128">
        <v>0</v>
      </c>
      <c r="Q25" s="128">
        <v>0</v>
      </c>
      <c r="R25" s="128">
        <v>0</v>
      </c>
      <c r="S25" s="128">
        <v>0</v>
      </c>
      <c r="T25" s="128">
        <v>0</v>
      </c>
      <c r="U25" s="128">
        <v>0</v>
      </c>
      <c r="V25" s="128">
        <v>0</v>
      </c>
      <c r="W25" s="128">
        <v>0</v>
      </c>
      <c r="X25" s="128">
        <v>0</v>
      </c>
      <c r="Y25" s="128">
        <v>0</v>
      </c>
      <c r="Z25" s="128">
        <v>0</v>
      </c>
      <c r="AA25" s="128">
        <v>0</v>
      </c>
      <c r="AB25" s="128">
        <v>0</v>
      </c>
      <c r="AC25" s="128">
        <v>0</v>
      </c>
      <c r="AD25" s="128">
        <v>0</v>
      </c>
      <c r="AE25" s="128">
        <v>0</v>
      </c>
      <c r="AF25" s="128">
        <v>0</v>
      </c>
      <c r="AG25" s="128">
        <v>0</v>
      </c>
      <c r="AH25" s="128">
        <v>0</v>
      </c>
      <c r="AI25" s="128">
        <v>0</v>
      </c>
      <c r="AJ25" s="128">
        <v>0</v>
      </c>
      <c r="AK25" s="128">
        <v>0</v>
      </c>
      <c r="AL25" s="128">
        <v>0</v>
      </c>
      <c r="AM25" s="128">
        <v>0</v>
      </c>
      <c r="AN25" s="128">
        <v>0</v>
      </c>
      <c r="AO25" s="128">
        <v>0</v>
      </c>
      <c r="AP25" s="128">
        <v>0</v>
      </c>
      <c r="AQ25" s="128">
        <v>0</v>
      </c>
      <c r="AR25" s="128">
        <v>0</v>
      </c>
      <c r="AS25" s="128">
        <v>0</v>
      </c>
      <c r="AT25" s="128">
        <v>0</v>
      </c>
      <c r="AU25" s="128">
        <f>SUM(Tabell8[[#This Row],[02031190]:[16024990]])</f>
        <v>54</v>
      </c>
    </row>
    <row r="26" spans="1:49" ht="14.5" x14ac:dyDescent="0.35">
      <c r="A26" s="119" t="s">
        <v>122</v>
      </c>
      <c r="B26" s="128">
        <v>0</v>
      </c>
      <c r="C26" s="128">
        <v>0</v>
      </c>
      <c r="D26" s="128">
        <v>0</v>
      </c>
      <c r="E26" s="128">
        <v>0</v>
      </c>
      <c r="F26" s="128">
        <v>0</v>
      </c>
      <c r="G26" s="128">
        <v>0</v>
      </c>
      <c r="H26" s="128">
        <v>0</v>
      </c>
      <c r="I26" s="128">
        <v>0</v>
      </c>
      <c r="J26" s="128">
        <v>0</v>
      </c>
      <c r="K26" s="128">
        <v>0</v>
      </c>
      <c r="L26" s="128">
        <v>0</v>
      </c>
      <c r="M26" s="128">
        <v>0</v>
      </c>
      <c r="N26" s="128">
        <v>0</v>
      </c>
      <c r="O26" s="128">
        <v>0</v>
      </c>
      <c r="P26" s="128">
        <v>0</v>
      </c>
      <c r="Q26" s="128">
        <v>0</v>
      </c>
      <c r="R26" s="128">
        <v>0</v>
      </c>
      <c r="S26" s="128">
        <v>0</v>
      </c>
      <c r="T26" s="128">
        <v>0</v>
      </c>
      <c r="U26" s="128">
        <v>0</v>
      </c>
      <c r="V26" s="128">
        <v>0</v>
      </c>
      <c r="W26" s="128">
        <v>0</v>
      </c>
      <c r="X26" s="128">
        <v>0</v>
      </c>
      <c r="Y26" s="128">
        <v>0</v>
      </c>
      <c r="Z26" s="128">
        <v>0</v>
      </c>
      <c r="AA26" s="128">
        <v>0</v>
      </c>
      <c r="AB26" s="128">
        <v>0</v>
      </c>
      <c r="AC26" s="128">
        <v>0</v>
      </c>
      <c r="AD26" s="128">
        <v>0</v>
      </c>
      <c r="AE26" s="128">
        <v>0</v>
      </c>
      <c r="AF26" s="128">
        <v>0</v>
      </c>
      <c r="AG26" s="128">
        <v>0</v>
      </c>
      <c r="AH26" s="128">
        <v>0</v>
      </c>
      <c r="AI26" s="128">
        <v>1</v>
      </c>
      <c r="AJ26" s="128">
        <v>16</v>
      </c>
      <c r="AK26" s="128">
        <v>0</v>
      </c>
      <c r="AL26" s="128">
        <v>0</v>
      </c>
      <c r="AM26" s="128">
        <v>0</v>
      </c>
      <c r="AN26" s="128">
        <v>0</v>
      </c>
      <c r="AO26" s="128">
        <v>0</v>
      </c>
      <c r="AP26" s="128">
        <v>0</v>
      </c>
      <c r="AQ26" s="128">
        <v>0</v>
      </c>
      <c r="AR26" s="128">
        <v>0</v>
      </c>
      <c r="AS26" s="128">
        <v>0</v>
      </c>
      <c r="AT26" s="128">
        <v>4</v>
      </c>
      <c r="AU26" s="128">
        <f>SUM(Tabell8[[#This Row],[02031190]:[16024990]])</f>
        <v>21</v>
      </c>
    </row>
    <row r="27" spans="1:49" ht="14.5" x14ac:dyDescent="0.35">
      <c r="A27" s="119" t="s">
        <v>120</v>
      </c>
      <c r="B27" s="128">
        <v>0</v>
      </c>
      <c r="C27" s="128">
        <v>0</v>
      </c>
      <c r="D27" s="128">
        <v>0</v>
      </c>
      <c r="E27" s="128">
        <v>0</v>
      </c>
      <c r="F27" s="128">
        <v>0</v>
      </c>
      <c r="G27" s="128">
        <v>0</v>
      </c>
      <c r="H27" s="128">
        <v>0</v>
      </c>
      <c r="I27" s="128">
        <v>0</v>
      </c>
      <c r="J27" s="128">
        <v>0</v>
      </c>
      <c r="K27" s="128">
        <v>0</v>
      </c>
      <c r="L27" s="128">
        <v>0</v>
      </c>
      <c r="M27" s="128">
        <v>0</v>
      </c>
      <c r="N27" s="128">
        <v>0</v>
      </c>
      <c r="O27" s="128">
        <v>0</v>
      </c>
      <c r="P27" s="128">
        <v>0</v>
      </c>
      <c r="Q27" s="128">
        <v>0</v>
      </c>
      <c r="R27" s="128">
        <v>0</v>
      </c>
      <c r="S27" s="128">
        <v>0</v>
      </c>
      <c r="T27" s="128">
        <v>0</v>
      </c>
      <c r="U27" s="128">
        <v>0</v>
      </c>
      <c r="V27" s="128">
        <v>0</v>
      </c>
      <c r="W27" s="128">
        <v>0</v>
      </c>
      <c r="X27" s="128">
        <v>0</v>
      </c>
      <c r="Y27" s="128">
        <v>0</v>
      </c>
      <c r="Z27" s="128">
        <v>0</v>
      </c>
      <c r="AA27" s="128">
        <v>0</v>
      </c>
      <c r="AB27" s="128">
        <v>0</v>
      </c>
      <c r="AC27" s="128">
        <v>0</v>
      </c>
      <c r="AD27" s="128">
        <v>0</v>
      </c>
      <c r="AE27" s="128">
        <v>0</v>
      </c>
      <c r="AF27" s="128">
        <v>0</v>
      </c>
      <c r="AG27" s="128">
        <v>0</v>
      </c>
      <c r="AH27" s="128">
        <v>0</v>
      </c>
      <c r="AI27" s="128">
        <v>0</v>
      </c>
      <c r="AJ27" s="128">
        <v>16</v>
      </c>
      <c r="AK27" s="128">
        <v>0</v>
      </c>
      <c r="AL27" s="128">
        <v>0</v>
      </c>
      <c r="AM27" s="128">
        <v>0</v>
      </c>
      <c r="AN27" s="128">
        <v>0</v>
      </c>
      <c r="AO27" s="128">
        <v>0</v>
      </c>
      <c r="AP27" s="128">
        <v>0</v>
      </c>
      <c r="AQ27" s="128">
        <v>0</v>
      </c>
      <c r="AR27" s="128">
        <v>0</v>
      </c>
      <c r="AS27" s="128">
        <v>0</v>
      </c>
      <c r="AT27" s="128">
        <v>0</v>
      </c>
      <c r="AU27" s="128">
        <f>SUM(Tabell8[[#This Row],[02031190]:[16024990]])</f>
        <v>16</v>
      </c>
    </row>
    <row r="28" spans="1:49" ht="14.5" x14ac:dyDescent="0.35">
      <c r="A28" s="119" t="s">
        <v>124</v>
      </c>
      <c r="B28" s="128">
        <v>0</v>
      </c>
      <c r="C28" s="128">
        <v>0</v>
      </c>
      <c r="D28" s="128">
        <v>0</v>
      </c>
      <c r="E28" s="128">
        <v>0</v>
      </c>
      <c r="F28" s="128">
        <v>0</v>
      </c>
      <c r="G28" s="128">
        <v>0</v>
      </c>
      <c r="H28" s="128">
        <v>0</v>
      </c>
      <c r="I28" s="128">
        <v>0</v>
      </c>
      <c r="J28" s="128">
        <v>0</v>
      </c>
      <c r="K28" s="128">
        <v>0</v>
      </c>
      <c r="L28" s="128">
        <v>0</v>
      </c>
      <c r="M28" s="128">
        <v>0</v>
      </c>
      <c r="N28" s="128">
        <v>0</v>
      </c>
      <c r="O28" s="128">
        <v>0</v>
      </c>
      <c r="P28" s="128">
        <v>0</v>
      </c>
      <c r="Q28" s="128">
        <v>0</v>
      </c>
      <c r="R28" s="128">
        <v>0</v>
      </c>
      <c r="S28" s="128">
        <v>0</v>
      </c>
      <c r="T28" s="128">
        <v>0</v>
      </c>
      <c r="U28" s="128">
        <v>0</v>
      </c>
      <c r="V28" s="128">
        <v>0</v>
      </c>
      <c r="W28" s="128">
        <v>0</v>
      </c>
      <c r="X28" s="128">
        <v>0</v>
      </c>
      <c r="Y28" s="128">
        <v>0</v>
      </c>
      <c r="Z28" s="128">
        <v>0</v>
      </c>
      <c r="AA28" s="128">
        <v>0</v>
      </c>
      <c r="AB28" s="128">
        <v>0</v>
      </c>
      <c r="AC28" s="128">
        <v>0</v>
      </c>
      <c r="AD28" s="128">
        <v>0</v>
      </c>
      <c r="AE28" s="128">
        <v>0</v>
      </c>
      <c r="AF28" s="128">
        <v>0</v>
      </c>
      <c r="AG28" s="128">
        <v>0</v>
      </c>
      <c r="AH28" s="128">
        <v>0</v>
      </c>
      <c r="AI28" s="128">
        <v>0</v>
      </c>
      <c r="AJ28" s="128">
        <v>15</v>
      </c>
      <c r="AK28" s="128">
        <v>0</v>
      </c>
      <c r="AL28" s="128">
        <v>0</v>
      </c>
      <c r="AM28" s="128">
        <v>0</v>
      </c>
      <c r="AN28" s="128">
        <v>0</v>
      </c>
      <c r="AO28" s="128">
        <v>0</v>
      </c>
      <c r="AP28" s="128">
        <v>0</v>
      </c>
      <c r="AQ28" s="128">
        <v>0</v>
      </c>
      <c r="AR28" s="128">
        <v>0</v>
      </c>
      <c r="AS28" s="128">
        <v>0</v>
      </c>
      <c r="AT28" s="128">
        <v>0</v>
      </c>
      <c r="AU28" s="128">
        <f>SUM(Tabell8[[#This Row],[02031190]:[16024990]])</f>
        <v>15</v>
      </c>
    </row>
    <row r="29" spans="1:49" ht="14.5" x14ac:dyDescent="0.35">
      <c r="A29" s="119" t="s">
        <v>212</v>
      </c>
      <c r="B29" s="128">
        <v>0</v>
      </c>
      <c r="C29" s="128">
        <v>0</v>
      </c>
      <c r="D29" s="128">
        <v>0</v>
      </c>
      <c r="E29" s="128">
        <v>0</v>
      </c>
      <c r="F29" s="128">
        <v>0</v>
      </c>
      <c r="G29" s="128">
        <v>0</v>
      </c>
      <c r="H29" s="128">
        <v>0</v>
      </c>
      <c r="I29" s="128">
        <v>0</v>
      </c>
      <c r="J29" s="128">
        <v>0</v>
      </c>
      <c r="K29" s="128">
        <v>0</v>
      </c>
      <c r="L29" s="128">
        <v>0</v>
      </c>
      <c r="M29" s="128">
        <v>0</v>
      </c>
      <c r="N29" s="128">
        <v>0</v>
      </c>
      <c r="O29" s="128">
        <v>0</v>
      </c>
      <c r="P29" s="128">
        <v>0</v>
      </c>
      <c r="Q29" s="128">
        <v>0</v>
      </c>
      <c r="R29" s="128">
        <v>0</v>
      </c>
      <c r="S29" s="128">
        <v>0</v>
      </c>
      <c r="T29" s="128">
        <v>0</v>
      </c>
      <c r="U29" s="128">
        <v>0</v>
      </c>
      <c r="V29" s="128">
        <v>0</v>
      </c>
      <c r="W29" s="128">
        <v>0</v>
      </c>
      <c r="X29" s="128">
        <v>1</v>
      </c>
      <c r="Y29" s="128">
        <v>0</v>
      </c>
      <c r="Z29" s="128">
        <v>0</v>
      </c>
      <c r="AA29" s="128">
        <v>0</v>
      </c>
      <c r="AB29" s="128">
        <v>0</v>
      </c>
      <c r="AC29" s="128">
        <v>0</v>
      </c>
      <c r="AD29" s="128">
        <v>0</v>
      </c>
      <c r="AE29" s="128">
        <v>0</v>
      </c>
      <c r="AF29" s="128">
        <v>0</v>
      </c>
      <c r="AG29" s="128">
        <v>0</v>
      </c>
      <c r="AH29" s="128">
        <v>0</v>
      </c>
      <c r="AI29" s="128">
        <v>6</v>
      </c>
      <c r="AJ29" s="128">
        <v>0</v>
      </c>
      <c r="AK29" s="128">
        <v>0</v>
      </c>
      <c r="AL29" s="128">
        <v>0</v>
      </c>
      <c r="AM29" s="128">
        <v>0</v>
      </c>
      <c r="AN29" s="128">
        <v>0</v>
      </c>
      <c r="AO29" s="128">
        <v>0</v>
      </c>
      <c r="AP29" s="128">
        <v>0</v>
      </c>
      <c r="AQ29" s="128">
        <v>0</v>
      </c>
      <c r="AR29" s="128">
        <v>0</v>
      </c>
      <c r="AS29" s="128">
        <v>0</v>
      </c>
      <c r="AT29" s="128">
        <v>0</v>
      </c>
      <c r="AU29" s="128">
        <f>SUM(Tabell8[[#This Row],[02031190]:[16024990]])</f>
        <v>7</v>
      </c>
    </row>
    <row r="30" spans="1:49" ht="14.5" x14ac:dyDescent="0.35">
      <c r="A30" s="119" t="s">
        <v>125</v>
      </c>
      <c r="B30" s="128">
        <v>0</v>
      </c>
      <c r="C30" s="128">
        <v>0</v>
      </c>
      <c r="D30" s="128">
        <v>0</v>
      </c>
      <c r="E30" s="128">
        <v>0</v>
      </c>
      <c r="F30" s="128">
        <v>0</v>
      </c>
      <c r="G30" s="128">
        <v>0</v>
      </c>
      <c r="H30" s="128">
        <v>0</v>
      </c>
      <c r="I30" s="128">
        <v>0</v>
      </c>
      <c r="J30" s="128">
        <v>0</v>
      </c>
      <c r="K30" s="128">
        <v>0</v>
      </c>
      <c r="L30" s="128">
        <v>0</v>
      </c>
      <c r="M30" s="128">
        <v>0</v>
      </c>
      <c r="N30" s="128">
        <v>0</v>
      </c>
      <c r="O30" s="128">
        <v>0</v>
      </c>
      <c r="P30" s="128">
        <v>0</v>
      </c>
      <c r="Q30" s="128">
        <v>0</v>
      </c>
      <c r="R30" s="128">
        <v>0</v>
      </c>
      <c r="S30" s="128">
        <v>0</v>
      </c>
      <c r="T30" s="128">
        <v>0</v>
      </c>
      <c r="U30" s="128">
        <v>0</v>
      </c>
      <c r="V30" s="128">
        <v>0</v>
      </c>
      <c r="W30" s="128">
        <v>0</v>
      </c>
      <c r="X30" s="128">
        <v>0</v>
      </c>
      <c r="Y30" s="128">
        <v>0</v>
      </c>
      <c r="Z30" s="128">
        <v>0</v>
      </c>
      <c r="AA30" s="128">
        <v>0</v>
      </c>
      <c r="AB30" s="128">
        <v>0</v>
      </c>
      <c r="AC30" s="128">
        <v>0</v>
      </c>
      <c r="AD30" s="128">
        <v>0</v>
      </c>
      <c r="AE30" s="128">
        <v>0</v>
      </c>
      <c r="AF30" s="128">
        <v>0</v>
      </c>
      <c r="AG30" s="128">
        <v>0</v>
      </c>
      <c r="AH30" s="128">
        <v>0</v>
      </c>
      <c r="AI30" s="128">
        <v>4</v>
      </c>
      <c r="AJ30" s="128">
        <v>1</v>
      </c>
      <c r="AK30" s="128">
        <v>0</v>
      </c>
      <c r="AL30" s="128">
        <v>0</v>
      </c>
      <c r="AM30" s="128">
        <v>0</v>
      </c>
      <c r="AN30" s="128">
        <v>0</v>
      </c>
      <c r="AO30" s="128">
        <v>0</v>
      </c>
      <c r="AP30" s="128">
        <v>0</v>
      </c>
      <c r="AQ30" s="128">
        <v>0</v>
      </c>
      <c r="AR30" s="128">
        <v>0</v>
      </c>
      <c r="AS30" s="128">
        <v>0</v>
      </c>
      <c r="AT30" s="128">
        <v>0</v>
      </c>
      <c r="AU30" s="128">
        <f>SUM(Tabell8[[#This Row],[02031190]:[16024990]])</f>
        <v>5</v>
      </c>
    </row>
    <row r="31" spans="1:49" ht="14.5" x14ac:dyDescent="0.35">
      <c r="A31" s="119" t="s">
        <v>123</v>
      </c>
      <c r="B31" s="128">
        <v>0</v>
      </c>
      <c r="C31" s="128">
        <v>0</v>
      </c>
      <c r="D31" s="128">
        <v>0</v>
      </c>
      <c r="E31" s="128">
        <v>0</v>
      </c>
      <c r="F31" s="128">
        <v>0</v>
      </c>
      <c r="G31" s="128">
        <v>0</v>
      </c>
      <c r="H31" s="128">
        <v>0</v>
      </c>
      <c r="I31" s="128">
        <v>0</v>
      </c>
      <c r="J31" s="128">
        <v>0</v>
      </c>
      <c r="K31" s="128">
        <v>0</v>
      </c>
      <c r="L31" s="128">
        <v>0</v>
      </c>
      <c r="M31" s="128">
        <v>0</v>
      </c>
      <c r="N31" s="128">
        <v>0</v>
      </c>
      <c r="O31" s="128">
        <v>0</v>
      </c>
      <c r="P31" s="128">
        <v>0</v>
      </c>
      <c r="Q31" s="128">
        <v>0</v>
      </c>
      <c r="R31" s="128">
        <v>0</v>
      </c>
      <c r="S31" s="128">
        <v>0</v>
      </c>
      <c r="T31" s="128">
        <v>0</v>
      </c>
      <c r="U31" s="128">
        <v>0</v>
      </c>
      <c r="V31" s="128">
        <v>0</v>
      </c>
      <c r="W31" s="128">
        <v>0</v>
      </c>
      <c r="X31" s="128">
        <v>0</v>
      </c>
      <c r="Y31" s="128">
        <v>0</v>
      </c>
      <c r="Z31" s="128">
        <v>0</v>
      </c>
      <c r="AA31" s="128">
        <v>0</v>
      </c>
      <c r="AB31" s="128">
        <v>0</v>
      </c>
      <c r="AC31" s="128">
        <v>0</v>
      </c>
      <c r="AD31" s="128">
        <v>0</v>
      </c>
      <c r="AE31" s="128">
        <v>0</v>
      </c>
      <c r="AF31" s="128">
        <v>0</v>
      </c>
      <c r="AG31" s="128">
        <v>0</v>
      </c>
      <c r="AH31" s="128">
        <v>0</v>
      </c>
      <c r="AI31" s="128">
        <v>2</v>
      </c>
      <c r="AJ31" s="128">
        <v>0</v>
      </c>
      <c r="AK31" s="128">
        <v>0</v>
      </c>
      <c r="AL31" s="128">
        <v>0</v>
      </c>
      <c r="AM31" s="128">
        <v>0</v>
      </c>
      <c r="AN31" s="128">
        <v>0</v>
      </c>
      <c r="AO31" s="128">
        <v>0</v>
      </c>
      <c r="AP31" s="128">
        <v>0</v>
      </c>
      <c r="AQ31" s="128">
        <v>0</v>
      </c>
      <c r="AR31" s="128">
        <v>0</v>
      </c>
      <c r="AS31" s="128">
        <v>0</v>
      </c>
      <c r="AT31" s="128">
        <v>0</v>
      </c>
      <c r="AU31" s="128">
        <f>SUM(Tabell8[[#This Row],[02031190]:[16024990]])</f>
        <v>2</v>
      </c>
    </row>
    <row r="32" spans="1:49" ht="14.5" x14ac:dyDescent="0.35">
      <c r="A32" s="119" t="s">
        <v>135</v>
      </c>
      <c r="B32" s="127">
        <v>0</v>
      </c>
      <c r="C32" s="127">
        <v>0</v>
      </c>
      <c r="D32" s="128">
        <v>0</v>
      </c>
      <c r="E32" s="128">
        <v>0</v>
      </c>
      <c r="F32" s="128">
        <v>0</v>
      </c>
      <c r="G32" s="128">
        <v>0</v>
      </c>
      <c r="H32" s="128">
        <v>0</v>
      </c>
      <c r="I32" s="128">
        <v>0</v>
      </c>
      <c r="J32" s="128">
        <v>0</v>
      </c>
      <c r="K32" s="128">
        <v>0</v>
      </c>
      <c r="L32" s="128">
        <v>0</v>
      </c>
      <c r="M32" s="128">
        <v>0</v>
      </c>
      <c r="N32" s="128">
        <v>0</v>
      </c>
      <c r="O32" s="128">
        <v>0</v>
      </c>
      <c r="P32" s="128">
        <v>0</v>
      </c>
      <c r="Q32" s="128">
        <v>0</v>
      </c>
      <c r="R32" s="128">
        <v>0</v>
      </c>
      <c r="S32" s="128">
        <v>0</v>
      </c>
      <c r="T32" s="128">
        <v>0</v>
      </c>
      <c r="U32" s="128">
        <v>0</v>
      </c>
      <c r="V32" s="128">
        <v>0</v>
      </c>
      <c r="W32" s="128">
        <v>0</v>
      </c>
      <c r="X32" s="128">
        <v>0</v>
      </c>
      <c r="Y32" s="128">
        <v>0</v>
      </c>
      <c r="Z32" s="128">
        <v>0</v>
      </c>
      <c r="AA32" s="128">
        <v>0</v>
      </c>
      <c r="AB32" s="128">
        <v>0</v>
      </c>
      <c r="AC32" s="128">
        <v>0</v>
      </c>
      <c r="AD32" s="128">
        <v>0</v>
      </c>
      <c r="AE32" s="128">
        <v>0</v>
      </c>
      <c r="AF32" s="128">
        <v>0</v>
      </c>
      <c r="AG32" s="128">
        <v>0</v>
      </c>
      <c r="AH32" s="128">
        <v>0</v>
      </c>
      <c r="AI32" s="128">
        <v>1</v>
      </c>
      <c r="AJ32" s="128">
        <v>0</v>
      </c>
      <c r="AK32" s="128">
        <v>0</v>
      </c>
      <c r="AL32" s="128">
        <v>0</v>
      </c>
      <c r="AM32" s="128">
        <v>0</v>
      </c>
      <c r="AN32" s="128">
        <v>0</v>
      </c>
      <c r="AO32" s="128">
        <v>0</v>
      </c>
      <c r="AP32" s="128">
        <v>0</v>
      </c>
      <c r="AQ32" s="128">
        <v>0</v>
      </c>
      <c r="AR32" s="128">
        <v>0</v>
      </c>
      <c r="AS32" s="128">
        <v>0</v>
      </c>
      <c r="AT32" s="128">
        <v>0</v>
      </c>
      <c r="AU32" s="128">
        <f>SUM(Tabell8[[#This Row],[02031190]:[16024990]])</f>
        <v>1</v>
      </c>
      <c r="AV32" s="120"/>
      <c r="AW32" s="120"/>
    </row>
    <row r="33" spans="1:60" ht="14.5" x14ac:dyDescent="0.35">
      <c r="A33" s="119"/>
      <c r="B33" s="119"/>
      <c r="C33" s="119"/>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row>
    <row r="34" spans="1:60" ht="18.5" x14ac:dyDescent="0.45">
      <c r="A34" s="118" t="s">
        <v>213</v>
      </c>
      <c r="BG34" s="120"/>
      <c r="BH34" s="120"/>
    </row>
    <row r="35" spans="1:60" ht="16" customHeight="1" x14ac:dyDescent="0.45">
      <c r="A35" s="118"/>
      <c r="BG35" s="120"/>
      <c r="BH35" s="120"/>
    </row>
    <row r="36" spans="1:60" ht="14.5" x14ac:dyDescent="0.35">
      <c r="B36" s="129" t="s">
        <v>210</v>
      </c>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20"/>
      <c r="BH36" s="120"/>
    </row>
    <row r="37" spans="1:60" ht="14.5" x14ac:dyDescent="0.35">
      <c r="A37" s="123" t="s">
        <v>199</v>
      </c>
      <c r="B37" s="119" t="s">
        <v>50</v>
      </c>
      <c r="C37" s="119" t="s">
        <v>53</v>
      </c>
      <c r="D37" s="119" t="s">
        <v>54</v>
      </c>
      <c r="E37" s="119" t="s">
        <v>55</v>
      </c>
      <c r="F37" s="119" t="s">
        <v>56</v>
      </c>
      <c r="G37" s="119" t="s">
        <v>57</v>
      </c>
      <c r="H37" s="119" t="s">
        <v>58</v>
      </c>
      <c r="I37" s="119" t="s">
        <v>61</v>
      </c>
      <c r="J37" s="119" t="s">
        <v>62</v>
      </c>
      <c r="K37" s="119" t="s">
        <v>63</v>
      </c>
      <c r="L37" s="119" t="s">
        <v>64</v>
      </c>
      <c r="M37" s="119" t="s">
        <v>65</v>
      </c>
      <c r="N37" s="119" t="s">
        <v>66</v>
      </c>
      <c r="O37" s="119" t="s">
        <v>67</v>
      </c>
      <c r="P37" s="119" t="s">
        <v>68</v>
      </c>
      <c r="Q37" s="119" t="s">
        <v>69</v>
      </c>
      <c r="R37" s="119" t="s">
        <v>72</v>
      </c>
      <c r="S37" s="119" t="s">
        <v>75</v>
      </c>
      <c r="T37" s="119" t="s">
        <v>76</v>
      </c>
      <c r="U37" s="119" t="s">
        <v>77</v>
      </c>
      <c r="V37" s="119" t="s">
        <v>78</v>
      </c>
      <c r="W37" s="119" t="s">
        <v>81</v>
      </c>
      <c r="X37" s="119" t="s">
        <v>82</v>
      </c>
      <c r="Y37" s="119" t="s">
        <v>85</v>
      </c>
      <c r="Z37" s="119" t="s">
        <v>86</v>
      </c>
      <c r="AA37" s="119" t="s">
        <v>87</v>
      </c>
      <c r="AB37" s="119" t="s">
        <v>89</v>
      </c>
      <c r="AC37" s="119" t="s">
        <v>90</v>
      </c>
      <c r="AD37" s="119" t="s">
        <v>91</v>
      </c>
      <c r="AE37" s="119" t="s">
        <v>92</v>
      </c>
      <c r="AF37" s="119" t="s">
        <v>93</v>
      </c>
      <c r="AG37" s="119" t="s">
        <v>94</v>
      </c>
      <c r="AH37" s="119" t="s">
        <v>96</v>
      </c>
      <c r="AI37" s="119" t="s">
        <v>98</v>
      </c>
      <c r="AJ37" s="119" t="s">
        <v>99</v>
      </c>
      <c r="AK37" s="119" t="s">
        <v>100</v>
      </c>
      <c r="AL37" s="119" t="s">
        <v>101</v>
      </c>
      <c r="AM37" s="119" t="s">
        <v>102</v>
      </c>
      <c r="AN37" s="119" t="s">
        <v>103</v>
      </c>
      <c r="AO37" s="119" t="s">
        <v>104</v>
      </c>
      <c r="AP37" s="120"/>
      <c r="AQ37" s="120"/>
    </row>
    <row r="38" spans="1:60" ht="14.5" x14ac:dyDescent="0.35">
      <c r="A38" s="119" t="s">
        <v>211</v>
      </c>
      <c r="B38" s="128">
        <v>181</v>
      </c>
      <c r="C38" s="128">
        <v>52</v>
      </c>
      <c r="D38" s="128">
        <v>32</v>
      </c>
      <c r="E38" s="128">
        <v>1013</v>
      </c>
      <c r="F38" s="128">
        <v>5792</v>
      </c>
      <c r="G38" s="128">
        <v>1</v>
      </c>
      <c r="H38" s="128">
        <v>5</v>
      </c>
      <c r="I38" s="128">
        <v>4</v>
      </c>
      <c r="J38" s="128">
        <v>418</v>
      </c>
      <c r="K38" s="128">
        <v>8</v>
      </c>
      <c r="L38" s="128">
        <v>1642</v>
      </c>
      <c r="M38" s="128">
        <v>432</v>
      </c>
      <c r="N38" s="128">
        <v>2344</v>
      </c>
      <c r="O38" s="128">
        <v>3650</v>
      </c>
      <c r="P38" s="128">
        <v>131</v>
      </c>
      <c r="Q38" s="128">
        <v>138</v>
      </c>
      <c r="R38" s="128">
        <v>2</v>
      </c>
      <c r="S38" s="128">
        <v>3</v>
      </c>
      <c r="T38" s="128">
        <v>9</v>
      </c>
      <c r="U38" s="128">
        <v>8</v>
      </c>
      <c r="V38" s="128">
        <v>148</v>
      </c>
      <c r="W38" s="128">
        <v>70</v>
      </c>
      <c r="X38" s="128">
        <v>1</v>
      </c>
      <c r="Y38" s="128">
        <v>2</v>
      </c>
      <c r="Z38" s="128">
        <v>5</v>
      </c>
      <c r="AA38" s="128">
        <v>58</v>
      </c>
      <c r="AB38" s="128">
        <v>5</v>
      </c>
      <c r="AC38" s="128">
        <v>342</v>
      </c>
      <c r="AD38" s="128">
        <v>3122</v>
      </c>
      <c r="AE38" s="128">
        <v>416</v>
      </c>
      <c r="AF38" s="128">
        <v>17</v>
      </c>
      <c r="AG38" s="128">
        <v>124</v>
      </c>
      <c r="AH38" s="128">
        <v>110</v>
      </c>
      <c r="AI38" s="128">
        <v>10</v>
      </c>
      <c r="AJ38" s="128">
        <v>640</v>
      </c>
      <c r="AK38" s="128">
        <v>3352</v>
      </c>
      <c r="AL38" s="128">
        <v>8</v>
      </c>
      <c r="AM38" s="128">
        <v>19</v>
      </c>
      <c r="AN38" s="128">
        <v>31</v>
      </c>
      <c r="AO38" s="128">
        <f>SUM(Tabell710[[#This Row],[02031211]:[16029051]])</f>
        <v>24345</v>
      </c>
      <c r="AP38" s="120"/>
      <c r="AQ38" s="120"/>
    </row>
    <row r="39" spans="1:60" ht="14.5" x14ac:dyDescent="0.35">
      <c r="A39" s="119" t="s">
        <v>13</v>
      </c>
      <c r="B39" s="128">
        <v>0</v>
      </c>
      <c r="C39" s="128">
        <v>0</v>
      </c>
      <c r="D39" s="128">
        <v>0</v>
      </c>
      <c r="E39" s="128">
        <v>413</v>
      </c>
      <c r="F39" s="128">
        <v>4963</v>
      </c>
      <c r="G39" s="128">
        <v>0</v>
      </c>
      <c r="H39" s="128">
        <v>0</v>
      </c>
      <c r="I39" s="128">
        <v>0</v>
      </c>
      <c r="J39" s="128">
        <v>16</v>
      </c>
      <c r="K39" s="128">
        <v>0</v>
      </c>
      <c r="L39" s="128">
        <v>0</v>
      </c>
      <c r="M39" s="128">
        <v>21</v>
      </c>
      <c r="N39" s="128">
        <v>0</v>
      </c>
      <c r="O39" s="128">
        <v>168</v>
      </c>
      <c r="P39" s="128">
        <v>0</v>
      </c>
      <c r="Q39" s="128">
        <v>21</v>
      </c>
      <c r="R39" s="128">
        <v>0</v>
      </c>
      <c r="S39" s="128">
        <v>0</v>
      </c>
      <c r="T39" s="128">
        <v>0</v>
      </c>
      <c r="U39" s="128">
        <v>0</v>
      </c>
      <c r="V39" s="128">
        <v>0</v>
      </c>
      <c r="W39" s="128">
        <v>0</v>
      </c>
      <c r="X39" s="128">
        <v>0</v>
      </c>
      <c r="Y39" s="128">
        <v>0</v>
      </c>
      <c r="Z39" s="128">
        <v>0</v>
      </c>
      <c r="AA39" s="128">
        <v>0</v>
      </c>
      <c r="AB39" s="128">
        <v>0</v>
      </c>
      <c r="AC39" s="128">
        <v>0</v>
      </c>
      <c r="AD39" s="128">
        <v>72</v>
      </c>
      <c r="AE39" s="128">
        <v>0</v>
      </c>
      <c r="AF39" s="128">
        <v>0</v>
      </c>
      <c r="AG39" s="128">
        <v>0</v>
      </c>
      <c r="AH39" s="128">
        <v>0</v>
      </c>
      <c r="AI39" s="128">
        <v>0</v>
      </c>
      <c r="AJ39" s="128">
        <v>0</v>
      </c>
      <c r="AK39" s="128">
        <v>10</v>
      </c>
      <c r="AL39" s="128">
        <v>0</v>
      </c>
      <c r="AM39" s="128">
        <v>0</v>
      </c>
      <c r="AN39" s="128">
        <v>0</v>
      </c>
      <c r="AO39" s="128">
        <f>SUM(Tabell710[[#This Row],[02031211]:[16029051]])</f>
        <v>5684</v>
      </c>
      <c r="AP39" s="120"/>
      <c r="AQ39" s="120"/>
    </row>
    <row r="40" spans="1:60" ht="14.5" x14ac:dyDescent="0.35">
      <c r="A40" s="119" t="s">
        <v>11</v>
      </c>
      <c r="B40" s="128">
        <v>0</v>
      </c>
      <c r="C40" s="128">
        <v>51</v>
      </c>
      <c r="D40" s="128">
        <v>5</v>
      </c>
      <c r="E40" s="128">
        <v>0</v>
      </c>
      <c r="F40" s="128">
        <v>635</v>
      </c>
      <c r="G40" s="128">
        <v>0</v>
      </c>
      <c r="H40" s="128">
        <v>0</v>
      </c>
      <c r="I40" s="128">
        <v>1</v>
      </c>
      <c r="J40" s="128">
        <v>56</v>
      </c>
      <c r="K40" s="128">
        <v>8</v>
      </c>
      <c r="L40" s="128">
        <v>0</v>
      </c>
      <c r="M40" s="128">
        <v>0</v>
      </c>
      <c r="N40" s="128">
        <v>49</v>
      </c>
      <c r="O40" s="128">
        <v>2857</v>
      </c>
      <c r="P40" s="128">
        <v>11</v>
      </c>
      <c r="Q40" s="128">
        <v>0</v>
      </c>
      <c r="R40" s="128">
        <v>0</v>
      </c>
      <c r="S40" s="128">
        <v>0</v>
      </c>
      <c r="T40" s="128">
        <v>1</v>
      </c>
      <c r="U40" s="128">
        <v>0</v>
      </c>
      <c r="V40" s="128">
        <v>23</v>
      </c>
      <c r="W40" s="128">
        <v>0</v>
      </c>
      <c r="X40" s="128">
        <v>0</v>
      </c>
      <c r="Y40" s="128">
        <v>0</v>
      </c>
      <c r="Z40" s="128">
        <v>3</v>
      </c>
      <c r="AA40" s="128">
        <v>2</v>
      </c>
      <c r="AB40" s="128">
        <v>0</v>
      </c>
      <c r="AC40" s="128">
        <v>23</v>
      </c>
      <c r="AD40" s="128">
        <v>259</v>
      </c>
      <c r="AE40" s="128">
        <v>325</v>
      </c>
      <c r="AF40" s="128">
        <v>13</v>
      </c>
      <c r="AG40" s="128">
        <v>83</v>
      </c>
      <c r="AH40" s="128">
        <v>17</v>
      </c>
      <c r="AI40" s="128">
        <v>0</v>
      </c>
      <c r="AJ40" s="128">
        <v>14</v>
      </c>
      <c r="AK40" s="128">
        <v>187</v>
      </c>
      <c r="AL40" s="128">
        <v>4</v>
      </c>
      <c r="AM40" s="128">
        <v>6</v>
      </c>
      <c r="AN40" s="128">
        <v>31</v>
      </c>
      <c r="AO40" s="128">
        <f>SUM(Tabell710[[#This Row],[02031211]:[16029051]])</f>
        <v>4664</v>
      </c>
      <c r="AP40" s="120"/>
      <c r="AQ40" s="120"/>
    </row>
    <row r="41" spans="1:60" ht="14.5" x14ac:dyDescent="0.35">
      <c r="A41" s="119" t="s">
        <v>214</v>
      </c>
      <c r="B41" s="128">
        <v>0</v>
      </c>
      <c r="C41" s="128">
        <v>0</v>
      </c>
      <c r="D41" s="128">
        <v>0</v>
      </c>
      <c r="E41" s="128">
        <v>0</v>
      </c>
      <c r="F41" s="128">
        <v>0</v>
      </c>
      <c r="G41" s="128">
        <v>0</v>
      </c>
      <c r="H41" s="128">
        <v>0</v>
      </c>
      <c r="I41" s="128">
        <v>0</v>
      </c>
      <c r="J41" s="128">
        <v>0</v>
      </c>
      <c r="K41" s="128">
        <v>0</v>
      </c>
      <c r="L41" s="128">
        <v>0</v>
      </c>
      <c r="M41" s="128">
        <v>0</v>
      </c>
      <c r="N41" s="128">
        <v>85</v>
      </c>
      <c r="O41" s="128">
        <v>0</v>
      </c>
      <c r="P41" s="128">
        <v>0</v>
      </c>
      <c r="Q41" s="128">
        <v>0</v>
      </c>
      <c r="R41" s="128">
        <v>0</v>
      </c>
      <c r="S41" s="128">
        <v>0</v>
      </c>
      <c r="T41" s="128">
        <v>0</v>
      </c>
      <c r="U41" s="128">
        <v>0</v>
      </c>
      <c r="V41" s="128">
        <v>0</v>
      </c>
      <c r="W41" s="128">
        <v>0</v>
      </c>
      <c r="X41" s="128">
        <v>0</v>
      </c>
      <c r="Y41" s="128">
        <v>0</v>
      </c>
      <c r="Z41" s="128">
        <v>0</v>
      </c>
      <c r="AA41" s="128">
        <v>0</v>
      </c>
      <c r="AB41" s="128">
        <v>0</v>
      </c>
      <c r="AC41" s="128">
        <v>1</v>
      </c>
      <c r="AD41" s="128">
        <v>726</v>
      </c>
      <c r="AE41" s="128">
        <v>4</v>
      </c>
      <c r="AF41" s="128">
        <v>0</v>
      </c>
      <c r="AG41" s="128">
        <v>0</v>
      </c>
      <c r="AH41" s="128">
        <v>0</v>
      </c>
      <c r="AI41" s="128">
        <v>0</v>
      </c>
      <c r="AJ41" s="128">
        <v>0</v>
      </c>
      <c r="AK41" s="128">
        <v>1550</v>
      </c>
      <c r="AL41" s="128">
        <v>0</v>
      </c>
      <c r="AM41" s="128">
        <v>0</v>
      </c>
      <c r="AN41" s="128">
        <v>0</v>
      </c>
      <c r="AO41" s="128">
        <f>SUM(Tabell710[[#This Row],[02031211]:[16029051]])</f>
        <v>2366</v>
      </c>
      <c r="AP41" s="120"/>
      <c r="AQ41" s="120"/>
    </row>
    <row r="42" spans="1:60" ht="14.5" x14ac:dyDescent="0.35">
      <c r="A42" s="119" t="s">
        <v>12</v>
      </c>
      <c r="B42" s="128">
        <v>0</v>
      </c>
      <c r="C42" s="128">
        <v>0</v>
      </c>
      <c r="D42" s="128">
        <v>0</v>
      </c>
      <c r="E42" s="128">
        <v>496</v>
      </c>
      <c r="F42" s="128">
        <v>176</v>
      </c>
      <c r="G42" s="128">
        <v>0</v>
      </c>
      <c r="H42" s="128">
        <v>0</v>
      </c>
      <c r="I42" s="128">
        <v>0</v>
      </c>
      <c r="J42" s="128">
        <v>0</v>
      </c>
      <c r="K42" s="128">
        <v>0</v>
      </c>
      <c r="L42" s="128">
        <v>221</v>
      </c>
      <c r="M42" s="128">
        <v>2</v>
      </c>
      <c r="N42" s="128">
        <v>0</v>
      </c>
      <c r="O42" s="128">
        <v>17</v>
      </c>
      <c r="P42" s="128">
        <v>0</v>
      </c>
      <c r="Q42" s="128">
        <v>0</v>
      </c>
      <c r="R42" s="128">
        <v>0</v>
      </c>
      <c r="S42" s="128">
        <v>0</v>
      </c>
      <c r="T42" s="128">
        <v>5</v>
      </c>
      <c r="U42" s="128">
        <v>0</v>
      </c>
      <c r="V42" s="128">
        <v>2</v>
      </c>
      <c r="W42" s="128">
        <v>10</v>
      </c>
      <c r="X42" s="128">
        <v>0</v>
      </c>
      <c r="Y42" s="128">
        <v>0</v>
      </c>
      <c r="Z42" s="128">
        <v>0</v>
      </c>
      <c r="AA42" s="128">
        <v>1</v>
      </c>
      <c r="AB42" s="128">
        <v>0</v>
      </c>
      <c r="AC42" s="128">
        <v>0</v>
      </c>
      <c r="AD42" s="128">
        <v>13</v>
      </c>
      <c r="AE42" s="128">
        <v>1</v>
      </c>
      <c r="AF42" s="128">
        <v>0</v>
      </c>
      <c r="AG42" s="128">
        <v>1</v>
      </c>
      <c r="AH42" s="128">
        <v>0</v>
      </c>
      <c r="AI42" s="128">
        <v>0</v>
      </c>
      <c r="AJ42" s="128">
        <v>413</v>
      </c>
      <c r="AK42" s="128">
        <v>672</v>
      </c>
      <c r="AL42" s="128">
        <v>0</v>
      </c>
      <c r="AM42" s="128">
        <v>0</v>
      </c>
      <c r="AN42" s="128">
        <v>0</v>
      </c>
      <c r="AO42" s="128">
        <f>SUM(Tabell710[[#This Row],[02031211]:[16029051]])</f>
        <v>2030</v>
      </c>
      <c r="AP42" s="120"/>
      <c r="AQ42" s="120"/>
    </row>
    <row r="43" spans="1:60" ht="14.5" x14ac:dyDescent="0.35">
      <c r="A43" s="119" t="s">
        <v>127</v>
      </c>
      <c r="B43" s="128">
        <v>0</v>
      </c>
      <c r="C43" s="128">
        <v>0</v>
      </c>
      <c r="D43" s="128">
        <v>0</v>
      </c>
      <c r="E43" s="128">
        <v>0</v>
      </c>
      <c r="F43" s="128">
        <v>0</v>
      </c>
      <c r="G43" s="128">
        <v>0</v>
      </c>
      <c r="H43" s="128">
        <v>0</v>
      </c>
      <c r="I43" s="128">
        <v>0</v>
      </c>
      <c r="J43" s="128">
        <v>0</v>
      </c>
      <c r="K43" s="128">
        <v>0</v>
      </c>
      <c r="L43" s="128">
        <v>92</v>
      </c>
      <c r="M43" s="128">
        <v>12</v>
      </c>
      <c r="N43" s="128">
        <v>1432</v>
      </c>
      <c r="O43" s="128">
        <v>233</v>
      </c>
      <c r="P43" s="128">
        <v>0</v>
      </c>
      <c r="Q43" s="128">
        <v>25</v>
      </c>
      <c r="R43" s="128">
        <v>0</v>
      </c>
      <c r="S43" s="128">
        <v>0</v>
      </c>
      <c r="T43" s="128">
        <v>0</v>
      </c>
      <c r="U43" s="128">
        <v>0</v>
      </c>
      <c r="V43" s="128">
        <v>0</v>
      </c>
      <c r="W43" s="128">
        <v>0</v>
      </c>
      <c r="X43" s="128">
        <v>0</v>
      </c>
      <c r="Y43" s="128">
        <v>0</v>
      </c>
      <c r="Z43" s="128">
        <v>0</v>
      </c>
      <c r="AA43" s="128">
        <v>0</v>
      </c>
      <c r="AB43" s="128">
        <v>0</v>
      </c>
      <c r="AC43" s="128">
        <v>0</v>
      </c>
      <c r="AD43" s="128">
        <v>0</v>
      </c>
      <c r="AE43" s="128">
        <v>0</v>
      </c>
      <c r="AF43" s="128">
        <v>0</v>
      </c>
      <c r="AG43" s="128">
        <v>0</v>
      </c>
      <c r="AH43" s="128">
        <v>0</v>
      </c>
      <c r="AI43" s="128">
        <v>0</v>
      </c>
      <c r="AJ43" s="128">
        <v>0</v>
      </c>
      <c r="AK43" s="128">
        <v>0</v>
      </c>
      <c r="AL43" s="128">
        <v>0</v>
      </c>
      <c r="AM43" s="128">
        <v>0</v>
      </c>
      <c r="AN43" s="128">
        <v>0</v>
      </c>
      <c r="AO43" s="128">
        <f>SUM(Tabell710[[#This Row],[02031211]:[16029051]])</f>
        <v>1794</v>
      </c>
      <c r="AP43" s="120"/>
      <c r="AQ43" s="120"/>
    </row>
    <row r="44" spans="1:60" ht="14.5" x14ac:dyDescent="0.35">
      <c r="A44" s="119" t="s">
        <v>107</v>
      </c>
      <c r="B44" s="128">
        <v>0</v>
      </c>
      <c r="C44" s="128">
        <v>1</v>
      </c>
      <c r="D44" s="128">
        <v>1</v>
      </c>
      <c r="E44" s="128">
        <v>0</v>
      </c>
      <c r="F44" s="128">
        <v>16</v>
      </c>
      <c r="G44" s="128">
        <v>1</v>
      </c>
      <c r="H44" s="128">
        <v>4</v>
      </c>
      <c r="I44" s="128">
        <v>0</v>
      </c>
      <c r="J44" s="128">
        <v>0</v>
      </c>
      <c r="K44" s="128">
        <v>0</v>
      </c>
      <c r="L44" s="128">
        <v>0</v>
      </c>
      <c r="M44" s="128">
        <v>7</v>
      </c>
      <c r="N44" s="128">
        <v>0</v>
      </c>
      <c r="O44" s="128">
        <v>4</v>
      </c>
      <c r="P44" s="128">
        <v>0</v>
      </c>
      <c r="Q44" s="128">
        <v>3</v>
      </c>
      <c r="R44" s="128">
        <v>0</v>
      </c>
      <c r="S44" s="128">
        <v>1</v>
      </c>
      <c r="T44" s="128">
        <v>1</v>
      </c>
      <c r="U44" s="128">
        <v>0</v>
      </c>
      <c r="V44" s="128">
        <v>122</v>
      </c>
      <c r="W44" s="128">
        <v>2</v>
      </c>
      <c r="X44" s="128">
        <v>0</v>
      </c>
      <c r="Y44" s="128">
        <v>0</v>
      </c>
      <c r="Z44" s="128">
        <v>1</v>
      </c>
      <c r="AA44" s="128">
        <v>16</v>
      </c>
      <c r="AB44" s="128">
        <v>2</v>
      </c>
      <c r="AC44" s="128">
        <v>175</v>
      </c>
      <c r="AD44" s="128">
        <v>418</v>
      </c>
      <c r="AE44" s="128">
        <v>40</v>
      </c>
      <c r="AF44" s="128">
        <v>0</v>
      </c>
      <c r="AG44" s="128">
        <v>40</v>
      </c>
      <c r="AH44" s="128">
        <v>85</v>
      </c>
      <c r="AI44" s="128">
        <v>0</v>
      </c>
      <c r="AJ44" s="128">
        <v>97</v>
      </c>
      <c r="AK44" s="128">
        <v>642</v>
      </c>
      <c r="AL44" s="128">
        <v>3</v>
      </c>
      <c r="AM44" s="128">
        <v>10</v>
      </c>
      <c r="AN44" s="128">
        <v>0</v>
      </c>
      <c r="AO44" s="128">
        <f>SUM(Tabell710[[#This Row],[02031211]:[16029051]])</f>
        <v>1692</v>
      </c>
      <c r="AP44" s="120"/>
      <c r="AQ44" s="120"/>
    </row>
    <row r="45" spans="1:60" ht="14.5" x14ac:dyDescent="0.35">
      <c r="A45" s="119" t="s">
        <v>128</v>
      </c>
      <c r="B45" s="128">
        <v>0</v>
      </c>
      <c r="C45" s="128">
        <v>0</v>
      </c>
      <c r="D45" s="128">
        <v>0</v>
      </c>
      <c r="E45" s="128">
        <v>0</v>
      </c>
      <c r="F45" s="128">
        <v>0</v>
      </c>
      <c r="G45" s="128">
        <v>0</v>
      </c>
      <c r="H45" s="128">
        <v>0</v>
      </c>
      <c r="I45" s="128">
        <v>0</v>
      </c>
      <c r="J45" s="128">
        <v>0</v>
      </c>
      <c r="K45" s="128">
        <v>0</v>
      </c>
      <c r="L45" s="128">
        <v>1229</v>
      </c>
      <c r="M45" s="128">
        <v>0</v>
      </c>
      <c r="N45" s="128">
        <v>0</v>
      </c>
      <c r="O45" s="128">
        <v>46</v>
      </c>
      <c r="P45" s="128">
        <v>0</v>
      </c>
      <c r="Q45" s="128">
        <v>0</v>
      </c>
      <c r="R45" s="128">
        <v>0</v>
      </c>
      <c r="S45" s="128">
        <v>0</v>
      </c>
      <c r="T45" s="128">
        <v>0</v>
      </c>
      <c r="U45" s="128">
        <v>0</v>
      </c>
      <c r="V45" s="128">
        <v>0</v>
      </c>
      <c r="W45" s="128">
        <v>0</v>
      </c>
      <c r="X45" s="128">
        <v>0</v>
      </c>
      <c r="Y45" s="128">
        <v>0</v>
      </c>
      <c r="Z45" s="128">
        <v>0</v>
      </c>
      <c r="AA45" s="128">
        <v>0</v>
      </c>
      <c r="AB45" s="128">
        <v>0</v>
      </c>
      <c r="AC45" s="128">
        <v>0</v>
      </c>
      <c r="AD45" s="128">
        <v>28</v>
      </c>
      <c r="AE45" s="128">
        <v>0</v>
      </c>
      <c r="AF45" s="128">
        <v>0</v>
      </c>
      <c r="AG45" s="128">
        <v>0</v>
      </c>
      <c r="AH45" s="128">
        <v>0</v>
      </c>
      <c r="AI45" s="128">
        <v>0</v>
      </c>
      <c r="AJ45" s="128">
        <v>0</v>
      </c>
      <c r="AK45" s="128">
        <v>0</v>
      </c>
      <c r="AL45" s="128">
        <v>0</v>
      </c>
      <c r="AM45" s="128">
        <v>0</v>
      </c>
      <c r="AN45" s="128">
        <v>0</v>
      </c>
      <c r="AO45" s="128">
        <f>SUM(Tabell710[[#This Row],[02031211]:[16029051]])</f>
        <v>1303</v>
      </c>
      <c r="AP45" s="120"/>
      <c r="AQ45" s="120"/>
    </row>
    <row r="46" spans="1:60" ht="14.5" x14ac:dyDescent="0.35">
      <c r="A46" s="119" t="s">
        <v>41</v>
      </c>
      <c r="B46" s="128">
        <v>0</v>
      </c>
      <c r="C46" s="128">
        <v>0</v>
      </c>
      <c r="D46" s="128">
        <v>0</v>
      </c>
      <c r="E46" s="128">
        <v>1</v>
      </c>
      <c r="F46" s="128">
        <v>0</v>
      </c>
      <c r="G46" s="128">
        <v>0</v>
      </c>
      <c r="H46" s="128">
        <v>0</v>
      </c>
      <c r="I46" s="128">
        <v>0</v>
      </c>
      <c r="J46" s="128">
        <v>0</v>
      </c>
      <c r="K46" s="128">
        <v>0</v>
      </c>
      <c r="L46" s="128">
        <v>0</v>
      </c>
      <c r="M46" s="128">
        <v>0</v>
      </c>
      <c r="N46" s="128">
        <v>173</v>
      </c>
      <c r="O46" s="128">
        <v>107</v>
      </c>
      <c r="P46" s="128">
        <v>6</v>
      </c>
      <c r="Q46" s="128">
        <v>0</v>
      </c>
      <c r="R46" s="128">
        <v>0</v>
      </c>
      <c r="S46" s="128">
        <v>1</v>
      </c>
      <c r="T46" s="128">
        <v>0</v>
      </c>
      <c r="U46" s="128">
        <v>0</v>
      </c>
      <c r="V46" s="128">
        <v>0</v>
      </c>
      <c r="W46" s="128">
        <v>0</v>
      </c>
      <c r="X46" s="128">
        <v>0</v>
      </c>
      <c r="Y46" s="128">
        <v>0</v>
      </c>
      <c r="Z46" s="128">
        <v>0</v>
      </c>
      <c r="AA46" s="128">
        <v>1</v>
      </c>
      <c r="AB46" s="128">
        <v>0</v>
      </c>
      <c r="AC46" s="128">
        <v>14</v>
      </c>
      <c r="AD46" s="128">
        <v>539</v>
      </c>
      <c r="AE46" s="128">
        <v>7</v>
      </c>
      <c r="AF46" s="128">
        <v>0</v>
      </c>
      <c r="AG46" s="128">
        <v>0</v>
      </c>
      <c r="AH46" s="128">
        <v>0</v>
      </c>
      <c r="AI46" s="128">
        <v>1</v>
      </c>
      <c r="AJ46" s="128">
        <v>3</v>
      </c>
      <c r="AK46" s="128">
        <v>3</v>
      </c>
      <c r="AL46" s="128">
        <v>0</v>
      </c>
      <c r="AM46" s="128">
        <v>0</v>
      </c>
      <c r="AN46" s="128">
        <v>0</v>
      </c>
      <c r="AO46" s="128">
        <f>SUM(Tabell710[[#This Row],[02031211]:[16029051]])</f>
        <v>856</v>
      </c>
      <c r="AP46" s="120"/>
      <c r="AQ46" s="120"/>
    </row>
    <row r="47" spans="1:60" ht="14.5" x14ac:dyDescent="0.35">
      <c r="A47" s="119" t="s">
        <v>119</v>
      </c>
      <c r="B47" s="128">
        <v>0</v>
      </c>
      <c r="C47" s="128">
        <v>0</v>
      </c>
      <c r="D47" s="128">
        <v>20</v>
      </c>
      <c r="E47" s="128">
        <v>0</v>
      </c>
      <c r="F47" s="128">
        <v>0</v>
      </c>
      <c r="G47" s="128">
        <v>0</v>
      </c>
      <c r="H47" s="128">
        <v>0</v>
      </c>
      <c r="I47" s="128">
        <v>0</v>
      </c>
      <c r="J47" s="128">
        <v>118</v>
      </c>
      <c r="K47" s="128">
        <v>0</v>
      </c>
      <c r="L47" s="128">
        <v>0</v>
      </c>
      <c r="M47" s="128">
        <v>128</v>
      </c>
      <c r="N47" s="128">
        <v>77</v>
      </c>
      <c r="O47" s="128">
        <v>0</v>
      </c>
      <c r="P47" s="128">
        <v>0</v>
      </c>
      <c r="Q47" s="128">
        <v>0</v>
      </c>
      <c r="R47" s="128">
        <v>0</v>
      </c>
      <c r="S47" s="128">
        <v>0</v>
      </c>
      <c r="T47" s="128">
        <v>0</v>
      </c>
      <c r="U47" s="128">
        <v>0</v>
      </c>
      <c r="V47" s="128">
        <v>0</v>
      </c>
      <c r="W47" s="128">
        <v>0</v>
      </c>
      <c r="X47" s="128">
        <v>0</v>
      </c>
      <c r="Y47" s="128">
        <v>0</v>
      </c>
      <c r="Z47" s="128">
        <v>0</v>
      </c>
      <c r="AA47" s="128">
        <v>0</v>
      </c>
      <c r="AB47" s="128">
        <v>0</v>
      </c>
      <c r="AC47" s="128">
        <v>0</v>
      </c>
      <c r="AD47" s="128">
        <v>207</v>
      </c>
      <c r="AE47" s="128">
        <v>0</v>
      </c>
      <c r="AF47" s="128">
        <v>0</v>
      </c>
      <c r="AG47" s="128">
        <v>0</v>
      </c>
      <c r="AH47" s="128">
        <v>0</v>
      </c>
      <c r="AI47" s="128">
        <v>0</v>
      </c>
      <c r="AJ47" s="128">
        <v>0</v>
      </c>
      <c r="AK47" s="128">
        <v>0</v>
      </c>
      <c r="AL47" s="128">
        <v>0</v>
      </c>
      <c r="AM47" s="128">
        <v>0</v>
      </c>
      <c r="AN47" s="128">
        <v>0</v>
      </c>
      <c r="AO47" s="128">
        <f>SUM(Tabell710[[#This Row],[02031211]:[16029051]])</f>
        <v>550</v>
      </c>
      <c r="AP47" s="120"/>
      <c r="AQ47" s="120"/>
    </row>
    <row r="48" spans="1:60" ht="14.5" x14ac:dyDescent="0.35">
      <c r="A48" s="119" t="s">
        <v>121</v>
      </c>
      <c r="B48" s="128">
        <v>0</v>
      </c>
      <c r="C48" s="128">
        <v>0</v>
      </c>
      <c r="D48" s="128">
        <v>6</v>
      </c>
      <c r="E48" s="128">
        <v>0</v>
      </c>
      <c r="F48" s="128">
        <v>0</v>
      </c>
      <c r="G48" s="128">
        <v>0</v>
      </c>
      <c r="H48" s="128">
        <v>0</v>
      </c>
      <c r="I48" s="128">
        <v>0</v>
      </c>
      <c r="J48" s="128">
        <v>0</v>
      </c>
      <c r="K48" s="128">
        <v>0</v>
      </c>
      <c r="L48" s="128">
        <v>0</v>
      </c>
      <c r="M48" s="128">
        <v>0</v>
      </c>
      <c r="N48" s="128">
        <v>21</v>
      </c>
      <c r="O48" s="128">
        <v>0</v>
      </c>
      <c r="P48" s="128">
        <v>0</v>
      </c>
      <c r="Q48" s="128">
        <v>0</v>
      </c>
      <c r="R48" s="128">
        <v>0</v>
      </c>
      <c r="S48" s="128">
        <v>0</v>
      </c>
      <c r="T48" s="128">
        <v>0</v>
      </c>
      <c r="U48" s="128">
        <v>0</v>
      </c>
      <c r="V48" s="128">
        <v>0</v>
      </c>
      <c r="W48" s="128">
        <v>0</v>
      </c>
      <c r="X48" s="128">
        <v>0</v>
      </c>
      <c r="Y48" s="128">
        <v>0</v>
      </c>
      <c r="Z48" s="128">
        <v>0</v>
      </c>
      <c r="AA48" s="128">
        <v>0</v>
      </c>
      <c r="AB48" s="128">
        <v>0</v>
      </c>
      <c r="AC48" s="128">
        <v>0</v>
      </c>
      <c r="AD48" s="128">
        <v>411</v>
      </c>
      <c r="AE48" s="128">
        <v>0</v>
      </c>
      <c r="AF48" s="128">
        <v>0</v>
      </c>
      <c r="AG48" s="128">
        <v>0</v>
      </c>
      <c r="AH48" s="128">
        <v>0</v>
      </c>
      <c r="AI48" s="128">
        <v>0</v>
      </c>
      <c r="AJ48" s="128">
        <v>0</v>
      </c>
      <c r="AK48" s="128">
        <v>0</v>
      </c>
      <c r="AL48" s="128">
        <v>0</v>
      </c>
      <c r="AM48" s="128">
        <v>0</v>
      </c>
      <c r="AN48" s="128">
        <v>0</v>
      </c>
      <c r="AO48" s="128">
        <f>SUM(Tabell710[[#This Row],[02031211]:[16029051]])</f>
        <v>438</v>
      </c>
      <c r="AP48" s="120"/>
      <c r="AQ48" s="120"/>
    </row>
    <row r="49" spans="1:43" ht="14.5" x14ac:dyDescent="0.35">
      <c r="A49" s="119" t="s">
        <v>114</v>
      </c>
      <c r="B49" s="128">
        <v>0</v>
      </c>
      <c r="C49" s="128">
        <v>0</v>
      </c>
      <c r="D49" s="128">
        <v>0</v>
      </c>
      <c r="E49" s="128">
        <v>0</v>
      </c>
      <c r="F49" s="128">
        <v>0</v>
      </c>
      <c r="G49" s="128">
        <v>0</v>
      </c>
      <c r="H49" s="128">
        <v>0</v>
      </c>
      <c r="I49" s="128">
        <v>3</v>
      </c>
      <c r="J49" s="128">
        <v>0</v>
      </c>
      <c r="K49" s="128">
        <v>0</v>
      </c>
      <c r="L49" s="128">
        <v>17</v>
      </c>
      <c r="M49" s="128">
        <v>0</v>
      </c>
      <c r="N49" s="128">
        <v>25</v>
      </c>
      <c r="O49" s="128">
        <v>35</v>
      </c>
      <c r="P49" s="128">
        <v>0</v>
      </c>
      <c r="Q49" s="128">
        <v>0</v>
      </c>
      <c r="R49" s="128">
        <v>1</v>
      </c>
      <c r="S49" s="128">
        <v>0</v>
      </c>
      <c r="T49" s="128">
        <v>2</v>
      </c>
      <c r="U49" s="128">
        <v>8</v>
      </c>
      <c r="V49" s="128">
        <v>0</v>
      </c>
      <c r="W49" s="128">
        <v>0</v>
      </c>
      <c r="X49" s="128">
        <v>0</v>
      </c>
      <c r="Y49" s="128">
        <v>0</v>
      </c>
      <c r="Z49" s="128">
        <v>0</v>
      </c>
      <c r="AA49" s="128">
        <v>8</v>
      </c>
      <c r="AB49" s="128">
        <v>3</v>
      </c>
      <c r="AC49" s="128">
        <v>98</v>
      </c>
      <c r="AD49" s="128">
        <v>71</v>
      </c>
      <c r="AE49" s="128">
        <v>34</v>
      </c>
      <c r="AF49" s="128">
        <v>5</v>
      </c>
      <c r="AG49" s="128">
        <v>0</v>
      </c>
      <c r="AH49" s="128">
        <v>7</v>
      </c>
      <c r="AI49" s="128">
        <v>9</v>
      </c>
      <c r="AJ49" s="128">
        <v>0</v>
      </c>
      <c r="AK49" s="128">
        <v>11</v>
      </c>
      <c r="AL49" s="128">
        <v>0</v>
      </c>
      <c r="AM49" s="128">
        <v>2</v>
      </c>
      <c r="AN49" s="128">
        <v>0</v>
      </c>
      <c r="AO49" s="128">
        <f>SUM(Tabell710[[#This Row],[02031211]:[16029051]])</f>
        <v>339</v>
      </c>
      <c r="AP49" s="120"/>
      <c r="AQ49" s="120"/>
    </row>
    <row r="50" spans="1:43" ht="14.5" x14ac:dyDescent="0.35">
      <c r="A50" s="119" t="s">
        <v>131</v>
      </c>
      <c r="B50" s="128">
        <v>0</v>
      </c>
      <c r="C50" s="128">
        <v>0</v>
      </c>
      <c r="D50" s="128">
        <v>0</v>
      </c>
      <c r="E50" s="128">
        <v>0</v>
      </c>
      <c r="F50" s="128">
        <v>0</v>
      </c>
      <c r="G50" s="128">
        <v>0</v>
      </c>
      <c r="H50" s="128">
        <v>0</v>
      </c>
      <c r="I50" s="128">
        <v>0</v>
      </c>
      <c r="J50" s="128">
        <v>47</v>
      </c>
      <c r="K50" s="128">
        <v>0</v>
      </c>
      <c r="L50" s="128">
        <v>23</v>
      </c>
      <c r="M50" s="128">
        <v>128</v>
      </c>
      <c r="N50" s="128">
        <v>0</v>
      </c>
      <c r="O50" s="128">
        <v>20</v>
      </c>
      <c r="P50" s="128">
        <v>28</v>
      </c>
      <c r="Q50" s="128">
        <v>61</v>
      </c>
      <c r="R50" s="128">
        <v>0</v>
      </c>
      <c r="S50" s="128">
        <v>0</v>
      </c>
      <c r="T50" s="128">
        <v>0</v>
      </c>
      <c r="U50" s="128">
        <v>0</v>
      </c>
      <c r="V50" s="128">
        <v>0</v>
      </c>
      <c r="W50" s="128">
        <v>0</v>
      </c>
      <c r="X50" s="128">
        <v>0</v>
      </c>
      <c r="Y50" s="128">
        <v>0</v>
      </c>
      <c r="Z50" s="128">
        <v>0</v>
      </c>
      <c r="AA50" s="128">
        <v>0</v>
      </c>
      <c r="AB50" s="128">
        <v>0</v>
      </c>
      <c r="AC50" s="128">
        <v>0</v>
      </c>
      <c r="AD50" s="128">
        <v>0</v>
      </c>
      <c r="AE50" s="128">
        <v>0</v>
      </c>
      <c r="AF50" s="128">
        <v>0</v>
      </c>
      <c r="AG50" s="128">
        <v>0</v>
      </c>
      <c r="AH50" s="128">
        <v>0</v>
      </c>
      <c r="AI50" s="128">
        <v>0</v>
      </c>
      <c r="AJ50" s="128">
        <v>0</v>
      </c>
      <c r="AK50" s="128">
        <v>0</v>
      </c>
      <c r="AL50" s="128">
        <v>0</v>
      </c>
      <c r="AM50" s="128">
        <v>0</v>
      </c>
      <c r="AN50" s="128">
        <v>0</v>
      </c>
      <c r="AO50" s="128">
        <f>SUM(Tabell710[[#This Row],[02031211]:[16029051]])</f>
        <v>307</v>
      </c>
      <c r="AP50" s="120"/>
      <c r="AQ50" s="120"/>
    </row>
    <row r="51" spans="1:43" ht="14.5" x14ac:dyDescent="0.35">
      <c r="A51" s="119" t="s">
        <v>133</v>
      </c>
      <c r="B51" s="128">
        <v>0</v>
      </c>
      <c r="C51" s="128">
        <v>0</v>
      </c>
      <c r="D51" s="128">
        <v>0</v>
      </c>
      <c r="E51" s="128">
        <v>0</v>
      </c>
      <c r="F51" s="128">
        <v>0</v>
      </c>
      <c r="G51" s="128">
        <v>0</v>
      </c>
      <c r="H51" s="128">
        <v>0</v>
      </c>
      <c r="I51" s="128">
        <v>0</v>
      </c>
      <c r="J51" s="128">
        <v>50</v>
      </c>
      <c r="K51" s="128">
        <v>0</v>
      </c>
      <c r="L51" s="128">
        <v>4</v>
      </c>
      <c r="M51" s="128">
        <v>81</v>
      </c>
      <c r="N51" s="128">
        <v>92</v>
      </c>
      <c r="O51" s="128">
        <v>22</v>
      </c>
      <c r="P51" s="128">
        <v>4</v>
      </c>
      <c r="Q51" s="128">
        <v>0</v>
      </c>
      <c r="R51" s="128">
        <v>0</v>
      </c>
      <c r="S51" s="128">
        <v>0</v>
      </c>
      <c r="T51" s="128">
        <v>0</v>
      </c>
      <c r="U51" s="128">
        <v>0</v>
      </c>
      <c r="V51" s="128">
        <v>0</v>
      </c>
      <c r="W51" s="128">
        <v>0</v>
      </c>
      <c r="X51" s="128">
        <v>0</v>
      </c>
      <c r="Y51" s="128">
        <v>0</v>
      </c>
      <c r="Z51" s="128">
        <v>0</v>
      </c>
      <c r="AA51" s="128">
        <v>0</v>
      </c>
      <c r="AB51" s="128">
        <v>0</v>
      </c>
      <c r="AC51" s="128">
        <v>0</v>
      </c>
      <c r="AD51" s="128">
        <v>0</v>
      </c>
      <c r="AE51" s="128">
        <v>0</v>
      </c>
      <c r="AF51" s="128">
        <v>0</v>
      </c>
      <c r="AG51" s="128">
        <v>0</v>
      </c>
      <c r="AH51" s="128">
        <v>0</v>
      </c>
      <c r="AI51" s="128">
        <v>0</v>
      </c>
      <c r="AJ51" s="128">
        <v>0</v>
      </c>
      <c r="AK51" s="128">
        <v>0</v>
      </c>
      <c r="AL51" s="128">
        <v>0</v>
      </c>
      <c r="AM51" s="128">
        <v>0</v>
      </c>
      <c r="AN51" s="128">
        <v>0</v>
      </c>
      <c r="AO51" s="128">
        <f>SUM(Tabell710[[#This Row],[02031211]:[16029051]])</f>
        <v>253</v>
      </c>
      <c r="AP51" s="120"/>
      <c r="AQ51" s="120"/>
    </row>
    <row r="52" spans="1:43" ht="14.5" x14ac:dyDescent="0.35">
      <c r="A52" s="119" t="s">
        <v>113</v>
      </c>
      <c r="B52" s="128">
        <v>0</v>
      </c>
      <c r="C52" s="128">
        <v>0</v>
      </c>
      <c r="D52" s="128">
        <v>0</v>
      </c>
      <c r="E52" s="128">
        <v>0</v>
      </c>
      <c r="F52" s="128">
        <v>0</v>
      </c>
      <c r="G52" s="128">
        <v>0</v>
      </c>
      <c r="H52" s="128">
        <v>0</v>
      </c>
      <c r="I52" s="128">
        <v>0</v>
      </c>
      <c r="J52" s="128">
        <v>0</v>
      </c>
      <c r="K52" s="128">
        <v>0</v>
      </c>
      <c r="L52" s="128">
        <v>0</v>
      </c>
      <c r="M52" s="128">
        <v>0</v>
      </c>
      <c r="N52" s="128">
        <v>0</v>
      </c>
      <c r="O52" s="128">
        <v>0</v>
      </c>
      <c r="P52" s="128">
        <v>0</v>
      </c>
      <c r="Q52" s="128">
        <v>0</v>
      </c>
      <c r="R52" s="128">
        <v>0</v>
      </c>
      <c r="S52" s="128">
        <v>0</v>
      </c>
      <c r="T52" s="128">
        <v>0</v>
      </c>
      <c r="U52" s="128">
        <v>0</v>
      </c>
      <c r="V52" s="128">
        <v>0</v>
      </c>
      <c r="W52" s="128">
        <v>33</v>
      </c>
      <c r="X52" s="128">
        <v>0</v>
      </c>
      <c r="Y52" s="128">
        <v>0</v>
      </c>
      <c r="Z52" s="128">
        <v>0</v>
      </c>
      <c r="AA52" s="128">
        <v>0</v>
      </c>
      <c r="AB52" s="128">
        <v>0</v>
      </c>
      <c r="AC52" s="128">
        <v>0</v>
      </c>
      <c r="AD52" s="128">
        <v>92</v>
      </c>
      <c r="AE52" s="128">
        <v>1</v>
      </c>
      <c r="AF52" s="128">
        <v>0</v>
      </c>
      <c r="AG52" s="128">
        <v>0</v>
      </c>
      <c r="AH52" s="128">
        <v>0</v>
      </c>
      <c r="AI52" s="128">
        <v>0</v>
      </c>
      <c r="AJ52" s="128">
        <v>0</v>
      </c>
      <c r="AK52" s="128">
        <v>112</v>
      </c>
      <c r="AL52" s="128">
        <v>0</v>
      </c>
      <c r="AM52" s="128">
        <v>0</v>
      </c>
      <c r="AN52" s="128">
        <v>0</v>
      </c>
      <c r="AO52" s="128">
        <f>SUM(Tabell710[[#This Row],[02031211]:[16029051]])</f>
        <v>238</v>
      </c>
      <c r="AP52" s="120"/>
      <c r="AQ52" s="120"/>
    </row>
    <row r="53" spans="1:43" ht="14.5" x14ac:dyDescent="0.35">
      <c r="A53" s="119" t="s">
        <v>106</v>
      </c>
      <c r="B53" s="128">
        <v>181</v>
      </c>
      <c r="C53" s="128">
        <v>0</v>
      </c>
      <c r="D53" s="128">
        <v>0</v>
      </c>
      <c r="E53" s="128">
        <v>0</v>
      </c>
      <c r="F53" s="128">
        <v>0</v>
      </c>
      <c r="G53" s="128">
        <v>0</v>
      </c>
      <c r="H53" s="128">
        <v>0</v>
      </c>
      <c r="I53" s="128">
        <v>0</v>
      </c>
      <c r="J53" s="128">
        <v>0</v>
      </c>
      <c r="K53" s="128">
        <v>0</v>
      </c>
      <c r="L53" s="128">
        <v>0</v>
      </c>
      <c r="M53" s="128">
        <v>0</v>
      </c>
      <c r="N53" s="128">
        <v>0</v>
      </c>
      <c r="O53" s="128">
        <v>0</v>
      </c>
      <c r="P53" s="128">
        <v>0</v>
      </c>
      <c r="Q53" s="128">
        <v>0</v>
      </c>
      <c r="R53" s="128">
        <v>0</v>
      </c>
      <c r="S53" s="128">
        <v>0</v>
      </c>
      <c r="T53" s="128">
        <v>0</v>
      </c>
      <c r="U53" s="128">
        <v>0</v>
      </c>
      <c r="V53" s="128">
        <v>0</v>
      </c>
      <c r="W53" s="128">
        <v>0</v>
      </c>
      <c r="X53" s="128">
        <v>0</v>
      </c>
      <c r="Y53" s="128">
        <v>0</v>
      </c>
      <c r="Z53" s="128">
        <v>0</v>
      </c>
      <c r="AA53" s="128">
        <v>0</v>
      </c>
      <c r="AB53" s="128">
        <v>0</v>
      </c>
      <c r="AC53" s="128">
        <v>0</v>
      </c>
      <c r="AD53" s="128">
        <v>34</v>
      </c>
      <c r="AE53" s="128">
        <v>1</v>
      </c>
      <c r="AF53" s="128">
        <v>0</v>
      </c>
      <c r="AG53" s="128">
        <v>0</v>
      </c>
      <c r="AH53" s="128">
        <v>0</v>
      </c>
      <c r="AI53" s="128">
        <v>0</v>
      </c>
      <c r="AJ53" s="128">
        <v>0</v>
      </c>
      <c r="AK53" s="128">
        <v>0</v>
      </c>
      <c r="AL53" s="128">
        <v>0</v>
      </c>
      <c r="AM53" s="128">
        <v>0</v>
      </c>
      <c r="AN53" s="128">
        <v>0</v>
      </c>
      <c r="AO53" s="128">
        <f>SUM(Tabell710[[#This Row],[02031211]:[16029051]])</f>
        <v>216</v>
      </c>
      <c r="AP53" s="120"/>
      <c r="AQ53" s="120"/>
    </row>
    <row r="54" spans="1:43" ht="14.5" x14ac:dyDescent="0.35">
      <c r="A54" s="119" t="s">
        <v>108</v>
      </c>
      <c r="B54" s="128">
        <v>0</v>
      </c>
      <c r="C54" s="128">
        <v>0</v>
      </c>
      <c r="D54" s="128">
        <v>0</v>
      </c>
      <c r="E54" s="128">
        <v>0</v>
      </c>
      <c r="F54" s="128">
        <v>0</v>
      </c>
      <c r="G54" s="128">
        <v>0</v>
      </c>
      <c r="H54" s="128">
        <v>0</v>
      </c>
      <c r="I54" s="128">
        <v>0</v>
      </c>
      <c r="J54" s="128">
        <v>0</v>
      </c>
      <c r="K54" s="128">
        <v>0</v>
      </c>
      <c r="L54" s="128">
        <v>0</v>
      </c>
      <c r="M54" s="128">
        <v>0</v>
      </c>
      <c r="N54" s="128">
        <v>63</v>
      </c>
      <c r="O54" s="128">
        <v>0</v>
      </c>
      <c r="P54" s="128">
        <v>0</v>
      </c>
      <c r="Q54" s="128">
        <v>0</v>
      </c>
      <c r="R54" s="128">
        <v>0</v>
      </c>
      <c r="S54" s="128">
        <v>0</v>
      </c>
      <c r="T54" s="128">
        <v>0</v>
      </c>
      <c r="U54" s="128">
        <v>0</v>
      </c>
      <c r="V54" s="128">
        <v>0</v>
      </c>
      <c r="W54" s="128">
        <v>0</v>
      </c>
      <c r="X54" s="128">
        <v>0</v>
      </c>
      <c r="Y54" s="128">
        <v>0</v>
      </c>
      <c r="Z54" s="128">
        <v>0</v>
      </c>
      <c r="AA54" s="128">
        <v>0</v>
      </c>
      <c r="AB54" s="128">
        <v>0</v>
      </c>
      <c r="AC54" s="128">
        <v>11</v>
      </c>
      <c r="AD54" s="128">
        <v>89</v>
      </c>
      <c r="AE54" s="128">
        <v>0</v>
      </c>
      <c r="AF54" s="128">
        <v>0</v>
      </c>
      <c r="AG54" s="128">
        <v>0</v>
      </c>
      <c r="AH54" s="128">
        <v>0</v>
      </c>
      <c r="AI54" s="128">
        <v>0</v>
      </c>
      <c r="AJ54" s="128">
        <v>5</v>
      </c>
      <c r="AK54" s="128">
        <v>11</v>
      </c>
      <c r="AL54" s="128">
        <v>0</v>
      </c>
      <c r="AM54" s="128">
        <v>0</v>
      </c>
      <c r="AN54" s="128">
        <v>0</v>
      </c>
      <c r="AO54" s="128">
        <f>SUM(Tabell710[[#This Row],[02031211]:[16029051]])</f>
        <v>179</v>
      </c>
      <c r="AP54" s="120"/>
      <c r="AQ54" s="120"/>
    </row>
    <row r="55" spans="1:43" ht="14.5" x14ac:dyDescent="0.35">
      <c r="A55" s="119" t="s">
        <v>132</v>
      </c>
      <c r="B55" s="128">
        <v>0</v>
      </c>
      <c r="C55" s="128">
        <v>0</v>
      </c>
      <c r="D55" s="128">
        <v>0</v>
      </c>
      <c r="E55" s="128">
        <v>0</v>
      </c>
      <c r="F55" s="128">
        <v>0</v>
      </c>
      <c r="G55" s="128">
        <v>0</v>
      </c>
      <c r="H55" s="128">
        <v>0</v>
      </c>
      <c r="I55" s="128">
        <v>0</v>
      </c>
      <c r="J55" s="128">
        <v>83</v>
      </c>
      <c r="K55" s="128">
        <v>0</v>
      </c>
      <c r="L55" s="128">
        <v>0</v>
      </c>
      <c r="M55" s="128">
        <v>0</v>
      </c>
      <c r="N55" s="128">
        <v>0</v>
      </c>
      <c r="O55" s="128">
        <v>0</v>
      </c>
      <c r="P55" s="128">
        <v>81</v>
      </c>
      <c r="Q55" s="128">
        <v>0</v>
      </c>
      <c r="R55" s="128">
        <v>0</v>
      </c>
      <c r="S55" s="128">
        <v>0</v>
      </c>
      <c r="T55" s="128">
        <v>0</v>
      </c>
      <c r="U55" s="128">
        <v>0</v>
      </c>
      <c r="V55" s="128">
        <v>0</v>
      </c>
      <c r="W55" s="128">
        <v>0</v>
      </c>
      <c r="X55" s="128">
        <v>0</v>
      </c>
      <c r="Y55" s="128">
        <v>0</v>
      </c>
      <c r="Z55" s="128">
        <v>0</v>
      </c>
      <c r="AA55" s="128">
        <v>0</v>
      </c>
      <c r="AB55" s="128">
        <v>0</v>
      </c>
      <c r="AC55" s="128">
        <v>0</v>
      </c>
      <c r="AD55" s="128">
        <v>0</v>
      </c>
      <c r="AE55" s="128">
        <v>0</v>
      </c>
      <c r="AF55" s="128">
        <v>0</v>
      </c>
      <c r="AG55" s="128">
        <v>0</v>
      </c>
      <c r="AH55" s="128">
        <v>0</v>
      </c>
      <c r="AI55" s="128">
        <v>0</v>
      </c>
      <c r="AJ55" s="128">
        <v>0</v>
      </c>
      <c r="AK55" s="128">
        <v>0</v>
      </c>
      <c r="AL55" s="128">
        <v>0</v>
      </c>
      <c r="AM55" s="128">
        <v>0</v>
      </c>
      <c r="AN55" s="128">
        <v>0</v>
      </c>
      <c r="AO55" s="128">
        <f>SUM(Tabell710[[#This Row],[02031211]:[16029051]])</f>
        <v>164</v>
      </c>
      <c r="AP55" s="120"/>
      <c r="AQ55" s="120"/>
    </row>
    <row r="56" spans="1:43" ht="14.5" x14ac:dyDescent="0.35">
      <c r="A56" s="119" t="s">
        <v>115</v>
      </c>
      <c r="B56" s="128">
        <v>0</v>
      </c>
      <c r="C56" s="128">
        <v>0</v>
      </c>
      <c r="D56" s="128">
        <v>0</v>
      </c>
      <c r="E56" s="128">
        <v>0</v>
      </c>
      <c r="F56" s="128">
        <v>0</v>
      </c>
      <c r="G56" s="128">
        <v>0</v>
      </c>
      <c r="H56" s="128">
        <v>0</v>
      </c>
      <c r="I56" s="128">
        <v>0</v>
      </c>
      <c r="J56" s="128">
        <v>0</v>
      </c>
      <c r="K56" s="128">
        <v>0</v>
      </c>
      <c r="L56" s="128">
        <v>0</v>
      </c>
      <c r="M56" s="128">
        <v>0</v>
      </c>
      <c r="N56" s="128">
        <v>84</v>
      </c>
      <c r="O56" s="128">
        <v>64</v>
      </c>
      <c r="P56" s="128">
        <v>0</v>
      </c>
      <c r="Q56" s="128">
        <v>0</v>
      </c>
      <c r="R56" s="128">
        <v>0</v>
      </c>
      <c r="S56" s="128">
        <v>0</v>
      </c>
      <c r="T56" s="128">
        <v>0</v>
      </c>
      <c r="U56" s="128">
        <v>0</v>
      </c>
      <c r="V56" s="128">
        <v>0</v>
      </c>
      <c r="W56" s="128">
        <v>0</v>
      </c>
      <c r="X56" s="128">
        <v>0</v>
      </c>
      <c r="Y56" s="128">
        <v>0</v>
      </c>
      <c r="Z56" s="128">
        <v>0</v>
      </c>
      <c r="AA56" s="128">
        <v>0</v>
      </c>
      <c r="AB56" s="128">
        <v>0</v>
      </c>
      <c r="AC56" s="128">
        <v>0</v>
      </c>
      <c r="AD56" s="128">
        <v>8</v>
      </c>
      <c r="AE56" s="128">
        <v>0</v>
      </c>
      <c r="AF56" s="128">
        <v>0</v>
      </c>
      <c r="AG56" s="128">
        <v>0</v>
      </c>
      <c r="AH56" s="128">
        <v>0</v>
      </c>
      <c r="AI56" s="128">
        <v>0</v>
      </c>
      <c r="AJ56" s="128">
        <v>0</v>
      </c>
      <c r="AK56" s="128">
        <v>0</v>
      </c>
      <c r="AL56" s="128">
        <v>0</v>
      </c>
      <c r="AM56" s="128">
        <v>0</v>
      </c>
      <c r="AN56" s="128">
        <v>0</v>
      </c>
      <c r="AO56" s="128">
        <f>SUM(Tabell710[[#This Row],[02031211]:[16029051]])</f>
        <v>156</v>
      </c>
      <c r="AP56" s="120"/>
      <c r="AQ56" s="120"/>
    </row>
    <row r="57" spans="1:43" ht="14.5" x14ac:dyDescent="0.35">
      <c r="A57" s="119" t="s">
        <v>130</v>
      </c>
      <c r="B57" s="128">
        <v>0</v>
      </c>
      <c r="C57" s="128">
        <v>0</v>
      </c>
      <c r="D57" s="128">
        <v>0</v>
      </c>
      <c r="E57" s="128">
        <v>0</v>
      </c>
      <c r="F57" s="128">
        <v>0</v>
      </c>
      <c r="G57" s="128">
        <v>0</v>
      </c>
      <c r="H57" s="128">
        <v>0</v>
      </c>
      <c r="I57" s="128">
        <v>0</v>
      </c>
      <c r="J57" s="128">
        <v>0</v>
      </c>
      <c r="K57" s="128">
        <v>0</v>
      </c>
      <c r="L57" s="128">
        <v>0</v>
      </c>
      <c r="M57" s="128">
        <v>0</v>
      </c>
      <c r="N57" s="128">
        <v>52</v>
      </c>
      <c r="O57" s="128">
        <v>0</v>
      </c>
      <c r="P57" s="128">
        <v>0</v>
      </c>
      <c r="Q57" s="128">
        <v>0</v>
      </c>
      <c r="R57" s="128">
        <v>0</v>
      </c>
      <c r="S57" s="128">
        <v>0</v>
      </c>
      <c r="T57" s="128">
        <v>0</v>
      </c>
      <c r="U57" s="128">
        <v>0</v>
      </c>
      <c r="V57" s="128">
        <v>0</v>
      </c>
      <c r="W57" s="128">
        <v>0</v>
      </c>
      <c r="X57" s="128">
        <v>0</v>
      </c>
      <c r="Y57" s="128">
        <v>0</v>
      </c>
      <c r="Z57" s="128">
        <v>0</v>
      </c>
      <c r="AA57" s="128">
        <v>1</v>
      </c>
      <c r="AB57" s="128">
        <v>0</v>
      </c>
      <c r="AC57" s="128">
        <v>1</v>
      </c>
      <c r="AD57" s="128">
        <v>12</v>
      </c>
      <c r="AE57" s="128">
        <v>0</v>
      </c>
      <c r="AF57" s="128">
        <v>0</v>
      </c>
      <c r="AG57" s="128">
        <v>0</v>
      </c>
      <c r="AH57" s="128">
        <v>0</v>
      </c>
      <c r="AI57" s="128">
        <v>0</v>
      </c>
      <c r="AJ57" s="128">
        <v>7</v>
      </c>
      <c r="AK57" s="128">
        <v>70</v>
      </c>
      <c r="AL57" s="128">
        <v>0</v>
      </c>
      <c r="AM57" s="128">
        <v>1</v>
      </c>
      <c r="AN57" s="128">
        <v>0</v>
      </c>
      <c r="AO57" s="128">
        <f>SUM(Tabell710[[#This Row],[02031211]:[16029051]])</f>
        <v>144</v>
      </c>
      <c r="AP57" s="120"/>
      <c r="AQ57" s="120"/>
    </row>
    <row r="58" spans="1:43" ht="14.5" x14ac:dyDescent="0.35">
      <c r="A58" s="119" t="s">
        <v>105</v>
      </c>
      <c r="B58" s="128">
        <v>0</v>
      </c>
      <c r="C58" s="128">
        <v>0</v>
      </c>
      <c r="D58" s="128">
        <v>0</v>
      </c>
      <c r="E58" s="128">
        <v>102</v>
      </c>
      <c r="F58" s="128">
        <v>0</v>
      </c>
      <c r="G58" s="128">
        <v>0</v>
      </c>
      <c r="H58" s="128">
        <v>0</v>
      </c>
      <c r="I58" s="128">
        <v>0</v>
      </c>
      <c r="J58" s="128">
        <v>0</v>
      </c>
      <c r="K58" s="128">
        <v>0</v>
      </c>
      <c r="L58" s="128">
        <v>0</v>
      </c>
      <c r="M58" s="128">
        <v>0</v>
      </c>
      <c r="N58" s="128">
        <v>0</v>
      </c>
      <c r="O58" s="128">
        <v>0</v>
      </c>
      <c r="P58" s="128">
        <v>0</v>
      </c>
      <c r="Q58" s="128">
        <v>0</v>
      </c>
      <c r="R58" s="128">
        <v>0</v>
      </c>
      <c r="S58" s="128">
        <v>0</v>
      </c>
      <c r="T58" s="128">
        <v>0</v>
      </c>
      <c r="U58" s="128">
        <v>0</v>
      </c>
      <c r="V58" s="128">
        <v>0</v>
      </c>
      <c r="W58" s="128">
        <v>24</v>
      </c>
      <c r="X58" s="128">
        <v>0</v>
      </c>
      <c r="Y58" s="128">
        <v>0</v>
      </c>
      <c r="Z58" s="128">
        <v>0</v>
      </c>
      <c r="AA58" s="128">
        <v>0</v>
      </c>
      <c r="AB58" s="128">
        <v>0</v>
      </c>
      <c r="AC58" s="128">
        <v>0</v>
      </c>
      <c r="AD58" s="128">
        <v>3</v>
      </c>
      <c r="AE58" s="128">
        <v>0</v>
      </c>
      <c r="AF58" s="128">
        <v>0</v>
      </c>
      <c r="AG58" s="128">
        <v>0</v>
      </c>
      <c r="AH58" s="128">
        <v>0</v>
      </c>
      <c r="AI58" s="128">
        <v>0</v>
      </c>
      <c r="AJ58" s="128">
        <v>9</v>
      </c>
      <c r="AK58" s="128">
        <v>0</v>
      </c>
      <c r="AL58" s="128">
        <v>0</v>
      </c>
      <c r="AM58" s="128">
        <v>0</v>
      </c>
      <c r="AN58" s="128">
        <v>0</v>
      </c>
      <c r="AO58" s="128">
        <f>SUM(Tabell710[[#This Row],[02031211]:[16029051]])</f>
        <v>138</v>
      </c>
      <c r="AP58" s="120"/>
      <c r="AQ58" s="120"/>
    </row>
    <row r="59" spans="1:43" ht="14.5" x14ac:dyDescent="0.35">
      <c r="A59" s="119" t="s">
        <v>122</v>
      </c>
      <c r="B59" s="128">
        <v>0</v>
      </c>
      <c r="C59" s="128">
        <v>0</v>
      </c>
      <c r="D59" s="128">
        <v>0</v>
      </c>
      <c r="E59" s="128">
        <v>0</v>
      </c>
      <c r="F59" s="128">
        <v>0</v>
      </c>
      <c r="G59" s="128">
        <v>0</v>
      </c>
      <c r="H59" s="128">
        <v>0</v>
      </c>
      <c r="I59" s="128">
        <v>0</v>
      </c>
      <c r="J59" s="128">
        <v>0</v>
      </c>
      <c r="K59" s="128">
        <v>0</v>
      </c>
      <c r="L59" s="128">
        <v>0</v>
      </c>
      <c r="M59" s="128">
        <v>0</v>
      </c>
      <c r="N59" s="128">
        <v>0</v>
      </c>
      <c r="O59" s="128">
        <v>0</v>
      </c>
      <c r="P59" s="128">
        <v>0</v>
      </c>
      <c r="Q59" s="128">
        <v>0</v>
      </c>
      <c r="R59" s="128">
        <v>0</v>
      </c>
      <c r="S59" s="128">
        <v>0</v>
      </c>
      <c r="T59" s="128">
        <v>0</v>
      </c>
      <c r="U59" s="128">
        <v>0</v>
      </c>
      <c r="V59" s="128">
        <v>0</v>
      </c>
      <c r="W59" s="128">
        <v>0</v>
      </c>
      <c r="X59" s="128">
        <v>0</v>
      </c>
      <c r="Y59" s="128">
        <v>0</v>
      </c>
      <c r="Z59" s="128">
        <v>0</v>
      </c>
      <c r="AA59" s="128">
        <v>0</v>
      </c>
      <c r="AB59" s="128">
        <v>0</v>
      </c>
      <c r="AC59" s="128">
        <v>0</v>
      </c>
      <c r="AD59" s="128">
        <v>0</v>
      </c>
      <c r="AE59" s="128">
        <v>0</v>
      </c>
      <c r="AF59" s="128">
        <v>0</v>
      </c>
      <c r="AG59" s="128">
        <v>0</v>
      </c>
      <c r="AH59" s="128">
        <v>0</v>
      </c>
      <c r="AI59" s="128">
        <v>0</v>
      </c>
      <c r="AJ59" s="128">
        <v>89</v>
      </c>
      <c r="AK59" s="128">
        <v>47</v>
      </c>
      <c r="AL59" s="128">
        <v>0</v>
      </c>
      <c r="AM59" s="128">
        <v>0</v>
      </c>
      <c r="AN59" s="128">
        <v>0</v>
      </c>
      <c r="AO59" s="128">
        <f>SUM(Tabell710[[#This Row],[02031211]:[16029051]])</f>
        <v>136</v>
      </c>
      <c r="AP59" s="120"/>
      <c r="AQ59" s="120"/>
    </row>
    <row r="60" spans="1:43" ht="14.5" x14ac:dyDescent="0.35">
      <c r="A60" s="119" t="s">
        <v>112</v>
      </c>
      <c r="B60" s="128">
        <v>0</v>
      </c>
      <c r="C60" s="128">
        <v>0</v>
      </c>
      <c r="D60" s="128">
        <v>0</v>
      </c>
      <c r="E60" s="128">
        <v>0</v>
      </c>
      <c r="F60" s="128">
        <v>0</v>
      </c>
      <c r="G60" s="128">
        <v>0</v>
      </c>
      <c r="H60" s="128">
        <v>0</v>
      </c>
      <c r="I60" s="128">
        <v>0</v>
      </c>
      <c r="J60" s="128">
        <v>0</v>
      </c>
      <c r="K60" s="128">
        <v>0</v>
      </c>
      <c r="L60" s="128">
        <v>0</v>
      </c>
      <c r="M60" s="128">
        <v>0</v>
      </c>
      <c r="N60" s="128">
        <v>0</v>
      </c>
      <c r="O60" s="128">
        <v>0</v>
      </c>
      <c r="P60" s="128">
        <v>0</v>
      </c>
      <c r="Q60" s="128">
        <v>0</v>
      </c>
      <c r="R60" s="128">
        <v>0</v>
      </c>
      <c r="S60" s="128">
        <v>0</v>
      </c>
      <c r="T60" s="128">
        <v>0</v>
      </c>
      <c r="U60" s="128">
        <v>0</v>
      </c>
      <c r="V60" s="128">
        <v>0</v>
      </c>
      <c r="W60" s="128">
        <v>0</v>
      </c>
      <c r="X60" s="128">
        <v>0</v>
      </c>
      <c r="Y60" s="128">
        <v>0</v>
      </c>
      <c r="Z60" s="128">
        <v>0</v>
      </c>
      <c r="AA60" s="128">
        <v>0</v>
      </c>
      <c r="AB60" s="128">
        <v>0</v>
      </c>
      <c r="AC60" s="128">
        <v>0</v>
      </c>
      <c r="AD60" s="128">
        <v>93</v>
      </c>
      <c r="AE60" s="128">
        <v>0</v>
      </c>
      <c r="AF60" s="128">
        <v>0</v>
      </c>
      <c r="AG60" s="128">
        <v>0</v>
      </c>
      <c r="AH60" s="128">
        <v>0</v>
      </c>
      <c r="AI60" s="128">
        <v>0</v>
      </c>
      <c r="AJ60" s="128">
        <v>1</v>
      </c>
      <c r="AK60" s="128">
        <v>0</v>
      </c>
      <c r="AL60" s="128">
        <v>0</v>
      </c>
      <c r="AM60" s="128">
        <v>0</v>
      </c>
      <c r="AN60" s="128">
        <v>0</v>
      </c>
      <c r="AO60" s="128">
        <f>SUM(Tabell710[[#This Row],[02031211]:[16029051]])</f>
        <v>94</v>
      </c>
      <c r="AP60" s="120"/>
      <c r="AQ60" s="120"/>
    </row>
    <row r="61" spans="1:43" ht="14.5" x14ac:dyDescent="0.35">
      <c r="A61" s="119" t="s">
        <v>132</v>
      </c>
      <c r="B61" s="128">
        <v>0</v>
      </c>
      <c r="C61" s="128">
        <v>0</v>
      </c>
      <c r="D61" s="128">
        <v>0</v>
      </c>
      <c r="E61" s="128">
        <v>0</v>
      </c>
      <c r="F61" s="128">
        <v>0</v>
      </c>
      <c r="G61" s="128">
        <v>0</v>
      </c>
      <c r="H61" s="128">
        <v>0</v>
      </c>
      <c r="I61" s="128">
        <v>0</v>
      </c>
      <c r="J61" s="128">
        <v>0</v>
      </c>
      <c r="K61" s="128">
        <v>0</v>
      </c>
      <c r="L61" s="128">
        <v>28</v>
      </c>
      <c r="M61" s="128">
        <v>53</v>
      </c>
      <c r="N61" s="128">
        <v>0</v>
      </c>
      <c r="O61" s="128">
        <v>0</v>
      </c>
      <c r="P61" s="128">
        <v>0</v>
      </c>
      <c r="Q61" s="128">
        <v>0</v>
      </c>
      <c r="R61" s="128">
        <v>0</v>
      </c>
      <c r="S61" s="128">
        <v>0</v>
      </c>
      <c r="T61" s="128">
        <v>0</v>
      </c>
      <c r="U61" s="128">
        <v>0</v>
      </c>
      <c r="V61" s="128">
        <v>0</v>
      </c>
      <c r="W61" s="128">
        <v>0</v>
      </c>
      <c r="X61" s="128">
        <v>0</v>
      </c>
      <c r="Y61" s="128">
        <v>0</v>
      </c>
      <c r="Z61" s="128">
        <v>0</v>
      </c>
      <c r="AA61" s="128">
        <v>0</v>
      </c>
      <c r="AB61" s="128">
        <v>0</v>
      </c>
      <c r="AC61" s="128">
        <v>0</v>
      </c>
      <c r="AD61" s="128">
        <v>0</v>
      </c>
      <c r="AE61" s="128">
        <v>0</v>
      </c>
      <c r="AF61" s="128">
        <v>0</v>
      </c>
      <c r="AG61" s="128">
        <v>0</v>
      </c>
      <c r="AH61" s="128">
        <v>0</v>
      </c>
      <c r="AI61" s="128">
        <v>0</v>
      </c>
      <c r="AJ61" s="128">
        <v>0</v>
      </c>
      <c r="AK61" s="128">
        <v>0</v>
      </c>
      <c r="AL61" s="128">
        <v>0</v>
      </c>
      <c r="AM61" s="128">
        <v>0</v>
      </c>
      <c r="AN61" s="128">
        <v>0</v>
      </c>
      <c r="AO61" s="128">
        <f>SUM(Tabell710[[#This Row],[02031211]:[16029051]])</f>
        <v>81</v>
      </c>
      <c r="AP61" s="120"/>
      <c r="AQ61" s="120"/>
    </row>
    <row r="62" spans="1:43" ht="14.5" x14ac:dyDescent="0.35">
      <c r="A62" s="119" t="s">
        <v>215</v>
      </c>
      <c r="B62" s="128">
        <v>0</v>
      </c>
      <c r="C62" s="128">
        <v>0</v>
      </c>
      <c r="D62" s="128">
        <v>0</v>
      </c>
      <c r="E62" s="128">
        <v>0</v>
      </c>
      <c r="F62" s="128">
        <v>0</v>
      </c>
      <c r="G62" s="128">
        <v>0</v>
      </c>
      <c r="H62" s="128">
        <v>0</v>
      </c>
      <c r="I62" s="128">
        <v>0</v>
      </c>
      <c r="J62" s="128">
        <v>0</v>
      </c>
      <c r="K62" s="128">
        <v>0</v>
      </c>
      <c r="L62" s="128">
        <v>0</v>
      </c>
      <c r="M62" s="128">
        <v>0</v>
      </c>
      <c r="N62" s="128">
        <v>0</v>
      </c>
      <c r="O62" s="128">
        <v>77</v>
      </c>
      <c r="P62" s="128">
        <v>0</v>
      </c>
      <c r="Q62" s="128">
        <v>0</v>
      </c>
      <c r="R62" s="128">
        <v>0</v>
      </c>
      <c r="S62" s="128">
        <v>0</v>
      </c>
      <c r="T62" s="128">
        <v>0</v>
      </c>
      <c r="U62" s="128">
        <v>0</v>
      </c>
      <c r="V62" s="128">
        <v>0</v>
      </c>
      <c r="W62" s="128">
        <v>0</v>
      </c>
      <c r="X62" s="128">
        <v>0</v>
      </c>
      <c r="Y62" s="128">
        <v>0</v>
      </c>
      <c r="Z62" s="128">
        <v>0</v>
      </c>
      <c r="AA62" s="128">
        <v>0</v>
      </c>
      <c r="AB62" s="128">
        <v>0</v>
      </c>
      <c r="AC62" s="128">
        <v>0</v>
      </c>
      <c r="AD62" s="128">
        <v>0</v>
      </c>
      <c r="AE62" s="128">
        <v>0</v>
      </c>
      <c r="AF62" s="128">
        <v>0</v>
      </c>
      <c r="AG62" s="128">
        <v>0</v>
      </c>
      <c r="AH62" s="128">
        <v>0</v>
      </c>
      <c r="AI62" s="128">
        <v>0</v>
      </c>
      <c r="AJ62" s="128">
        <v>0</v>
      </c>
      <c r="AK62" s="128">
        <v>0</v>
      </c>
      <c r="AL62" s="128">
        <v>0</v>
      </c>
      <c r="AM62" s="128">
        <v>0</v>
      </c>
      <c r="AN62" s="128">
        <v>0</v>
      </c>
      <c r="AO62" s="128">
        <f>SUM(Tabell710[[#This Row],[02031211]:[16029051]])</f>
        <v>77</v>
      </c>
      <c r="AP62" s="120"/>
      <c r="AQ62" s="120"/>
    </row>
    <row r="63" spans="1:43" ht="14.5" x14ac:dyDescent="0.35">
      <c r="A63" s="119" t="s">
        <v>110</v>
      </c>
      <c r="B63" s="128">
        <v>0</v>
      </c>
      <c r="C63" s="128">
        <v>0</v>
      </c>
      <c r="D63" s="128">
        <v>0</v>
      </c>
      <c r="E63" s="128">
        <v>0</v>
      </c>
      <c r="F63" s="128">
        <v>0</v>
      </c>
      <c r="G63" s="128">
        <v>0</v>
      </c>
      <c r="H63" s="128">
        <v>0</v>
      </c>
      <c r="I63" s="128">
        <v>0</v>
      </c>
      <c r="J63" s="128">
        <v>0</v>
      </c>
      <c r="K63" s="128">
        <v>0</v>
      </c>
      <c r="L63" s="128">
        <v>0</v>
      </c>
      <c r="M63" s="128">
        <v>0</v>
      </c>
      <c r="N63" s="128">
        <v>0</v>
      </c>
      <c r="O63" s="128">
        <v>0</v>
      </c>
      <c r="P63" s="128">
        <v>0</v>
      </c>
      <c r="Q63" s="128">
        <v>0</v>
      </c>
      <c r="R63" s="128">
        <v>0</v>
      </c>
      <c r="S63" s="128">
        <v>0</v>
      </c>
      <c r="T63" s="128">
        <v>0</v>
      </c>
      <c r="U63" s="128">
        <v>0</v>
      </c>
      <c r="V63" s="128">
        <v>0</v>
      </c>
      <c r="W63" s="128">
        <v>0</v>
      </c>
      <c r="X63" s="128">
        <v>0</v>
      </c>
      <c r="Y63" s="128">
        <v>0</v>
      </c>
      <c r="Z63" s="128">
        <v>0</v>
      </c>
      <c r="AA63" s="128">
        <v>0</v>
      </c>
      <c r="AB63" s="128">
        <v>0</v>
      </c>
      <c r="AC63" s="128">
        <v>15</v>
      </c>
      <c r="AD63" s="128">
        <v>25</v>
      </c>
      <c r="AE63" s="128">
        <v>0</v>
      </c>
      <c r="AF63" s="128">
        <v>0</v>
      </c>
      <c r="AG63" s="128">
        <v>0</v>
      </c>
      <c r="AH63" s="128">
        <v>0</v>
      </c>
      <c r="AI63" s="128">
        <v>0</v>
      </c>
      <c r="AJ63" s="128">
        <v>0</v>
      </c>
      <c r="AK63" s="128">
        <v>36</v>
      </c>
      <c r="AL63" s="128">
        <v>0</v>
      </c>
      <c r="AM63" s="128">
        <v>0</v>
      </c>
      <c r="AN63" s="128">
        <v>0</v>
      </c>
      <c r="AO63" s="128">
        <f>SUM(Tabell710[[#This Row],[02031211]:[16029051]])</f>
        <v>76</v>
      </c>
      <c r="AP63" s="120"/>
      <c r="AQ63" s="120"/>
    </row>
    <row r="64" spans="1:43" ht="14.5" x14ac:dyDescent="0.35">
      <c r="A64" s="119" t="s">
        <v>216</v>
      </c>
      <c r="B64" s="128">
        <v>0</v>
      </c>
      <c r="C64" s="128">
        <v>0</v>
      </c>
      <c r="D64" s="128">
        <v>0</v>
      </c>
      <c r="E64" s="128">
        <v>0</v>
      </c>
      <c r="F64" s="128">
        <v>0</v>
      </c>
      <c r="G64" s="128">
        <v>0</v>
      </c>
      <c r="H64" s="128">
        <v>0</v>
      </c>
      <c r="I64" s="128">
        <v>0</v>
      </c>
      <c r="J64" s="128">
        <v>0</v>
      </c>
      <c r="K64" s="128">
        <v>0</v>
      </c>
      <c r="L64" s="128">
        <v>0</v>
      </c>
      <c r="M64" s="128">
        <v>0</v>
      </c>
      <c r="N64" s="128">
        <v>71</v>
      </c>
      <c r="O64" s="128">
        <v>0</v>
      </c>
      <c r="P64" s="128">
        <v>0</v>
      </c>
      <c r="Q64" s="128">
        <v>0</v>
      </c>
      <c r="R64" s="128">
        <v>0</v>
      </c>
      <c r="S64" s="128">
        <v>0</v>
      </c>
      <c r="T64" s="128">
        <v>0</v>
      </c>
      <c r="U64" s="128">
        <v>0</v>
      </c>
      <c r="V64" s="128">
        <v>0</v>
      </c>
      <c r="W64" s="128">
        <v>0</v>
      </c>
      <c r="X64" s="128">
        <v>0</v>
      </c>
      <c r="Y64" s="128">
        <v>0</v>
      </c>
      <c r="Z64" s="128">
        <v>0</v>
      </c>
      <c r="AA64" s="128">
        <v>0</v>
      </c>
      <c r="AB64" s="128">
        <v>0</v>
      </c>
      <c r="AC64" s="128">
        <v>0</v>
      </c>
      <c r="AD64" s="128">
        <v>0</v>
      </c>
      <c r="AE64" s="128">
        <v>0</v>
      </c>
      <c r="AF64" s="128">
        <v>0</v>
      </c>
      <c r="AG64" s="128">
        <v>0</v>
      </c>
      <c r="AH64" s="128">
        <v>0</v>
      </c>
      <c r="AI64" s="128">
        <v>0</v>
      </c>
      <c r="AJ64" s="128">
        <v>0</v>
      </c>
      <c r="AK64" s="128">
        <v>0</v>
      </c>
      <c r="AL64" s="128">
        <v>0</v>
      </c>
      <c r="AM64" s="128">
        <v>0</v>
      </c>
      <c r="AN64" s="128">
        <v>0</v>
      </c>
      <c r="AO64" s="128">
        <f>SUM(Tabell710[[#This Row],[02031211]:[16029051]])</f>
        <v>71</v>
      </c>
      <c r="AP64" s="120"/>
      <c r="AQ64" s="120"/>
    </row>
    <row r="65" spans="1:60" ht="14.5" x14ac:dyDescent="0.35">
      <c r="A65" s="119" t="s">
        <v>138</v>
      </c>
      <c r="B65" s="128">
        <v>0</v>
      </c>
      <c r="C65" s="128">
        <v>0</v>
      </c>
      <c r="D65" s="128">
        <v>0</v>
      </c>
      <c r="E65" s="128">
        <v>0</v>
      </c>
      <c r="F65" s="128">
        <v>0</v>
      </c>
      <c r="G65" s="128">
        <v>0</v>
      </c>
      <c r="H65" s="128">
        <v>0</v>
      </c>
      <c r="I65" s="128">
        <v>0</v>
      </c>
      <c r="J65" s="128">
        <v>24</v>
      </c>
      <c r="K65" s="128">
        <v>0</v>
      </c>
      <c r="L65" s="128">
        <v>0</v>
      </c>
      <c r="M65" s="128">
        <v>0</v>
      </c>
      <c r="N65" s="128">
        <v>27</v>
      </c>
      <c r="O65" s="128">
        <v>0</v>
      </c>
      <c r="P65" s="128">
        <v>0</v>
      </c>
      <c r="Q65" s="128">
        <v>0</v>
      </c>
      <c r="R65" s="128">
        <v>0</v>
      </c>
      <c r="S65" s="128">
        <v>0</v>
      </c>
      <c r="T65" s="128">
        <v>0</v>
      </c>
      <c r="U65" s="128">
        <v>0</v>
      </c>
      <c r="V65" s="128">
        <v>0</v>
      </c>
      <c r="W65" s="128">
        <v>0</v>
      </c>
      <c r="X65" s="128">
        <v>0</v>
      </c>
      <c r="Y65" s="128">
        <v>0</v>
      </c>
      <c r="Z65" s="128">
        <v>0</v>
      </c>
      <c r="AA65" s="128">
        <v>0</v>
      </c>
      <c r="AB65" s="128">
        <v>0</v>
      </c>
      <c r="AC65" s="128">
        <v>0</v>
      </c>
      <c r="AD65" s="128">
        <v>0</v>
      </c>
      <c r="AE65" s="128">
        <v>0</v>
      </c>
      <c r="AF65" s="128">
        <v>0</v>
      </c>
      <c r="AG65" s="128">
        <v>0</v>
      </c>
      <c r="AH65" s="128">
        <v>0</v>
      </c>
      <c r="AI65" s="128">
        <v>0</v>
      </c>
      <c r="AJ65" s="128">
        <v>0</v>
      </c>
      <c r="AK65" s="128">
        <v>0</v>
      </c>
      <c r="AL65" s="128">
        <v>0</v>
      </c>
      <c r="AM65" s="128">
        <v>0</v>
      </c>
      <c r="AN65" s="128">
        <v>0</v>
      </c>
      <c r="AO65" s="128">
        <f>SUM(Tabell710[[#This Row],[02031211]:[16029051]])</f>
        <v>51</v>
      </c>
      <c r="AP65" s="120"/>
      <c r="AQ65" s="120"/>
    </row>
    <row r="66" spans="1:60" ht="14.5" x14ac:dyDescent="0.35">
      <c r="A66" s="119" t="s">
        <v>134</v>
      </c>
      <c r="B66" s="128">
        <v>0</v>
      </c>
      <c r="C66" s="128">
        <v>0</v>
      </c>
      <c r="D66" s="128">
        <v>0</v>
      </c>
      <c r="E66" s="128">
        <v>0</v>
      </c>
      <c r="F66" s="128">
        <v>0</v>
      </c>
      <c r="G66" s="128">
        <v>0</v>
      </c>
      <c r="H66" s="128">
        <v>0</v>
      </c>
      <c r="I66" s="128">
        <v>0</v>
      </c>
      <c r="J66" s="128">
        <v>23</v>
      </c>
      <c r="K66" s="128">
        <v>0</v>
      </c>
      <c r="L66" s="128">
        <v>0</v>
      </c>
      <c r="M66" s="128">
        <v>0</v>
      </c>
      <c r="N66" s="128">
        <v>26</v>
      </c>
      <c r="O66" s="128">
        <v>0</v>
      </c>
      <c r="P66" s="128">
        <v>0</v>
      </c>
      <c r="Q66" s="128">
        <v>0</v>
      </c>
      <c r="R66" s="128">
        <v>0</v>
      </c>
      <c r="S66" s="128">
        <v>0</v>
      </c>
      <c r="T66" s="128">
        <v>0</v>
      </c>
      <c r="U66" s="128">
        <v>0</v>
      </c>
      <c r="V66" s="128">
        <v>0</v>
      </c>
      <c r="W66" s="128">
        <v>0</v>
      </c>
      <c r="X66" s="128">
        <v>0</v>
      </c>
      <c r="Y66" s="128">
        <v>0</v>
      </c>
      <c r="Z66" s="128">
        <v>0</v>
      </c>
      <c r="AA66" s="128">
        <v>0</v>
      </c>
      <c r="AB66" s="128">
        <v>0</v>
      </c>
      <c r="AC66" s="128">
        <v>0</v>
      </c>
      <c r="AD66" s="128">
        <v>0</v>
      </c>
      <c r="AE66" s="128">
        <v>0</v>
      </c>
      <c r="AF66" s="128">
        <v>0</v>
      </c>
      <c r="AG66" s="128">
        <v>0</v>
      </c>
      <c r="AH66" s="128">
        <v>0</v>
      </c>
      <c r="AI66" s="128">
        <v>0</v>
      </c>
      <c r="AJ66" s="128">
        <v>0</v>
      </c>
      <c r="AK66" s="128">
        <v>0</v>
      </c>
      <c r="AL66" s="128">
        <v>0</v>
      </c>
      <c r="AM66" s="128">
        <v>0</v>
      </c>
      <c r="AN66" s="128">
        <v>0</v>
      </c>
      <c r="AO66" s="128">
        <f>SUM(Tabell710[[#This Row],[02031211]:[16029051]])</f>
        <v>49</v>
      </c>
      <c r="AP66" s="120"/>
      <c r="AQ66" s="120"/>
    </row>
    <row r="67" spans="1:60" ht="14.5" x14ac:dyDescent="0.35">
      <c r="A67" s="119" t="s">
        <v>217</v>
      </c>
      <c r="B67" s="128">
        <v>0</v>
      </c>
      <c r="C67" s="128">
        <v>0</v>
      </c>
      <c r="D67" s="128">
        <v>0</v>
      </c>
      <c r="E67" s="128">
        <v>0</v>
      </c>
      <c r="F67" s="128">
        <v>0</v>
      </c>
      <c r="G67" s="128">
        <v>0</v>
      </c>
      <c r="H67" s="128">
        <v>0</v>
      </c>
      <c r="I67" s="128">
        <v>0</v>
      </c>
      <c r="J67" s="128">
        <v>0</v>
      </c>
      <c r="K67" s="128">
        <v>0</v>
      </c>
      <c r="L67" s="128">
        <v>0</v>
      </c>
      <c r="M67" s="128">
        <v>0</v>
      </c>
      <c r="N67" s="128">
        <v>41</v>
      </c>
      <c r="O67" s="128">
        <v>0</v>
      </c>
      <c r="P67" s="128">
        <v>0</v>
      </c>
      <c r="Q67" s="128">
        <v>0</v>
      </c>
      <c r="R67" s="128">
        <v>0</v>
      </c>
      <c r="S67" s="128">
        <v>0</v>
      </c>
      <c r="T67" s="128">
        <v>0</v>
      </c>
      <c r="U67" s="128">
        <v>0</v>
      </c>
      <c r="V67" s="128">
        <v>0</v>
      </c>
      <c r="W67" s="128">
        <v>0</v>
      </c>
      <c r="X67" s="128">
        <v>0</v>
      </c>
      <c r="Y67" s="128">
        <v>0</v>
      </c>
      <c r="Z67" s="128">
        <v>0</v>
      </c>
      <c r="AA67" s="128">
        <v>0</v>
      </c>
      <c r="AB67" s="128">
        <v>0</v>
      </c>
      <c r="AC67" s="128">
        <v>0</v>
      </c>
      <c r="AD67" s="128">
        <v>0</v>
      </c>
      <c r="AE67" s="128">
        <v>0</v>
      </c>
      <c r="AF67" s="128">
        <v>0</v>
      </c>
      <c r="AG67" s="128">
        <v>0</v>
      </c>
      <c r="AH67" s="128">
        <v>0</v>
      </c>
      <c r="AI67" s="128">
        <v>0</v>
      </c>
      <c r="AJ67" s="128">
        <v>0</v>
      </c>
      <c r="AK67" s="128">
        <v>0</v>
      </c>
      <c r="AL67" s="128">
        <v>0</v>
      </c>
      <c r="AM67" s="128">
        <v>0</v>
      </c>
      <c r="AN67" s="128">
        <v>0</v>
      </c>
      <c r="AO67" s="128">
        <f>SUM(Tabell710[[#This Row],[02031211]:[16029051]])</f>
        <v>41</v>
      </c>
      <c r="AP67" s="120"/>
      <c r="AQ67" s="120"/>
    </row>
    <row r="68" spans="1:60" ht="14.5" x14ac:dyDescent="0.35">
      <c r="A68" s="119" t="s">
        <v>218</v>
      </c>
      <c r="B68" s="128">
        <v>0</v>
      </c>
      <c r="C68" s="128">
        <v>0</v>
      </c>
      <c r="D68" s="128">
        <v>0</v>
      </c>
      <c r="E68" s="128">
        <v>0</v>
      </c>
      <c r="F68" s="128">
        <v>0</v>
      </c>
      <c r="G68" s="128">
        <v>0</v>
      </c>
      <c r="H68" s="128">
        <v>0</v>
      </c>
      <c r="I68" s="128">
        <v>0</v>
      </c>
      <c r="J68" s="128">
        <v>0</v>
      </c>
      <c r="K68" s="128">
        <v>0</v>
      </c>
      <c r="L68" s="128">
        <v>0</v>
      </c>
      <c r="M68" s="128">
        <v>0</v>
      </c>
      <c r="N68" s="128">
        <v>0</v>
      </c>
      <c r="O68" s="128">
        <v>0</v>
      </c>
      <c r="P68" s="128">
        <v>0</v>
      </c>
      <c r="Q68" s="128">
        <v>28</v>
      </c>
      <c r="R68" s="128">
        <v>0</v>
      </c>
      <c r="S68" s="128">
        <v>0</v>
      </c>
      <c r="T68" s="128">
        <v>0</v>
      </c>
      <c r="U68" s="128">
        <v>0</v>
      </c>
      <c r="V68" s="128">
        <v>0</v>
      </c>
      <c r="W68" s="128">
        <v>0</v>
      </c>
      <c r="X68" s="128">
        <v>0</v>
      </c>
      <c r="Y68" s="128">
        <v>0</v>
      </c>
      <c r="Z68" s="128">
        <v>0</v>
      </c>
      <c r="AA68" s="128">
        <v>0</v>
      </c>
      <c r="AB68" s="128">
        <v>0</v>
      </c>
      <c r="AC68" s="128">
        <v>0</v>
      </c>
      <c r="AD68" s="128">
        <v>0</v>
      </c>
      <c r="AE68" s="128">
        <v>0</v>
      </c>
      <c r="AF68" s="128">
        <v>0</v>
      </c>
      <c r="AG68" s="128">
        <v>0</v>
      </c>
      <c r="AH68" s="128">
        <v>0</v>
      </c>
      <c r="AI68" s="128">
        <v>0</v>
      </c>
      <c r="AJ68" s="128">
        <v>0</v>
      </c>
      <c r="AK68" s="128">
        <v>0</v>
      </c>
      <c r="AL68" s="128">
        <v>0</v>
      </c>
      <c r="AM68" s="128">
        <v>0</v>
      </c>
      <c r="AN68" s="128">
        <v>0</v>
      </c>
      <c r="AO68" s="128">
        <f>SUM(Tabell710[[#This Row],[02031211]:[16029051]])</f>
        <v>28</v>
      </c>
      <c r="AP68" s="120"/>
      <c r="AQ68" s="120"/>
    </row>
    <row r="69" spans="1:60" ht="14.5" x14ac:dyDescent="0.35">
      <c r="A69" s="119" t="s">
        <v>137</v>
      </c>
      <c r="B69" s="128">
        <v>0</v>
      </c>
      <c r="C69" s="128">
        <v>0</v>
      </c>
      <c r="D69" s="128">
        <v>0</v>
      </c>
      <c r="E69" s="128">
        <v>0</v>
      </c>
      <c r="F69" s="128">
        <v>0</v>
      </c>
      <c r="G69" s="128">
        <v>0</v>
      </c>
      <c r="H69" s="128">
        <v>0</v>
      </c>
      <c r="I69" s="128">
        <v>0</v>
      </c>
      <c r="J69" s="128">
        <v>0</v>
      </c>
      <c r="K69" s="128">
        <v>0</v>
      </c>
      <c r="L69" s="128">
        <v>0</v>
      </c>
      <c r="M69" s="128">
        <v>0</v>
      </c>
      <c r="N69" s="128">
        <v>0</v>
      </c>
      <c r="O69" s="128">
        <v>0</v>
      </c>
      <c r="P69" s="128">
        <v>0</v>
      </c>
      <c r="Q69" s="128">
        <v>0</v>
      </c>
      <c r="R69" s="128">
        <v>0</v>
      </c>
      <c r="S69" s="128">
        <v>0</v>
      </c>
      <c r="T69" s="128">
        <v>0</v>
      </c>
      <c r="U69" s="128">
        <v>0</v>
      </c>
      <c r="V69" s="128">
        <v>0</v>
      </c>
      <c r="W69" s="128">
        <v>0</v>
      </c>
      <c r="X69" s="128">
        <v>0</v>
      </c>
      <c r="Y69" s="128">
        <v>0</v>
      </c>
      <c r="Z69" s="128">
        <v>0</v>
      </c>
      <c r="AA69" s="128">
        <v>28</v>
      </c>
      <c r="AB69" s="128">
        <v>0</v>
      </c>
      <c r="AC69" s="128">
        <v>0</v>
      </c>
      <c r="AD69" s="128">
        <v>0</v>
      </c>
      <c r="AE69" s="128">
        <v>0</v>
      </c>
      <c r="AF69" s="128">
        <v>0</v>
      </c>
      <c r="AG69" s="128">
        <v>0</v>
      </c>
      <c r="AH69" s="128">
        <v>0</v>
      </c>
      <c r="AI69" s="128">
        <v>0</v>
      </c>
      <c r="AJ69" s="128">
        <v>0</v>
      </c>
      <c r="AK69" s="128">
        <v>0</v>
      </c>
      <c r="AL69" s="128">
        <v>0</v>
      </c>
      <c r="AM69" s="128">
        <v>0</v>
      </c>
      <c r="AN69" s="128">
        <v>0</v>
      </c>
      <c r="AO69" s="128">
        <f>SUM(Tabell710[[#This Row],[02031211]:[16029051]])</f>
        <v>28</v>
      </c>
      <c r="AP69" s="120"/>
      <c r="AQ69" s="120"/>
    </row>
    <row r="70" spans="1:60" ht="14.5" x14ac:dyDescent="0.35">
      <c r="A70" s="119" t="s">
        <v>136</v>
      </c>
      <c r="B70" s="128">
        <v>0</v>
      </c>
      <c r="C70" s="128">
        <v>0</v>
      </c>
      <c r="D70" s="128">
        <v>0</v>
      </c>
      <c r="E70" s="128">
        <v>0</v>
      </c>
      <c r="F70" s="128">
        <v>0</v>
      </c>
      <c r="G70" s="128">
        <v>0</v>
      </c>
      <c r="H70" s="128">
        <v>0</v>
      </c>
      <c r="I70" s="128">
        <v>0</v>
      </c>
      <c r="J70" s="128">
        <v>0</v>
      </c>
      <c r="K70" s="128">
        <v>0</v>
      </c>
      <c r="L70" s="128">
        <v>28</v>
      </c>
      <c r="M70" s="128">
        <v>0</v>
      </c>
      <c r="N70" s="128">
        <v>0</v>
      </c>
      <c r="O70" s="128">
        <v>0</v>
      </c>
      <c r="P70" s="128">
        <v>0</v>
      </c>
      <c r="Q70" s="128">
        <v>0</v>
      </c>
      <c r="R70" s="128">
        <v>0</v>
      </c>
      <c r="S70" s="128">
        <v>0</v>
      </c>
      <c r="T70" s="128">
        <v>0</v>
      </c>
      <c r="U70" s="128">
        <v>0</v>
      </c>
      <c r="V70" s="128">
        <v>0</v>
      </c>
      <c r="W70" s="128">
        <v>0</v>
      </c>
      <c r="X70" s="128">
        <v>0</v>
      </c>
      <c r="Y70" s="128">
        <v>0</v>
      </c>
      <c r="Z70" s="128">
        <v>0</v>
      </c>
      <c r="AA70" s="128">
        <v>0</v>
      </c>
      <c r="AB70" s="128">
        <v>0</v>
      </c>
      <c r="AC70" s="128">
        <v>0</v>
      </c>
      <c r="AD70" s="128">
        <v>0</v>
      </c>
      <c r="AE70" s="128">
        <v>0</v>
      </c>
      <c r="AF70" s="128">
        <v>0</v>
      </c>
      <c r="AG70" s="128">
        <v>0</v>
      </c>
      <c r="AH70" s="128">
        <v>0</v>
      </c>
      <c r="AI70" s="128">
        <v>0</v>
      </c>
      <c r="AJ70" s="128">
        <v>0</v>
      </c>
      <c r="AK70" s="128">
        <v>0</v>
      </c>
      <c r="AL70" s="128">
        <v>0</v>
      </c>
      <c r="AM70" s="128">
        <v>0</v>
      </c>
      <c r="AN70" s="128">
        <v>0</v>
      </c>
      <c r="AO70" s="128">
        <f>SUM(Tabell710[[#This Row],[02031211]:[16029051]])</f>
        <v>28</v>
      </c>
      <c r="AP70" s="120"/>
      <c r="AQ70" s="120"/>
    </row>
    <row r="71" spans="1:60" ht="14.5" x14ac:dyDescent="0.35">
      <c r="A71" s="119" t="s">
        <v>129</v>
      </c>
      <c r="B71" s="128">
        <v>0</v>
      </c>
      <c r="C71" s="128">
        <v>0</v>
      </c>
      <c r="D71" s="128">
        <v>0</v>
      </c>
      <c r="E71" s="128">
        <v>0</v>
      </c>
      <c r="F71" s="128">
        <v>0</v>
      </c>
      <c r="G71" s="128">
        <v>0</v>
      </c>
      <c r="H71" s="128">
        <v>0</v>
      </c>
      <c r="I71" s="128">
        <v>0</v>
      </c>
      <c r="J71" s="128">
        <v>0</v>
      </c>
      <c r="K71" s="128">
        <v>0</v>
      </c>
      <c r="L71" s="128">
        <v>0</v>
      </c>
      <c r="M71" s="128">
        <v>0</v>
      </c>
      <c r="N71" s="128">
        <v>24</v>
      </c>
      <c r="O71" s="128">
        <v>0</v>
      </c>
      <c r="P71" s="128">
        <v>0</v>
      </c>
      <c r="Q71" s="128">
        <v>0</v>
      </c>
      <c r="R71" s="128">
        <v>0</v>
      </c>
      <c r="S71" s="128">
        <v>0</v>
      </c>
      <c r="T71" s="128">
        <v>0</v>
      </c>
      <c r="U71" s="128">
        <v>0</v>
      </c>
      <c r="V71" s="128">
        <v>0</v>
      </c>
      <c r="W71" s="128">
        <v>0</v>
      </c>
      <c r="X71" s="128">
        <v>0</v>
      </c>
      <c r="Y71" s="128">
        <v>0</v>
      </c>
      <c r="Z71" s="128">
        <v>0</v>
      </c>
      <c r="AA71" s="128">
        <v>0</v>
      </c>
      <c r="AB71" s="128">
        <v>0</v>
      </c>
      <c r="AC71" s="128">
        <v>0</v>
      </c>
      <c r="AD71" s="128">
        <v>0</v>
      </c>
      <c r="AE71" s="128">
        <v>0</v>
      </c>
      <c r="AF71" s="128">
        <v>0</v>
      </c>
      <c r="AG71" s="128">
        <v>0</v>
      </c>
      <c r="AH71" s="128">
        <v>0</v>
      </c>
      <c r="AI71" s="128">
        <v>0</v>
      </c>
      <c r="AJ71" s="128">
        <v>0</v>
      </c>
      <c r="AK71" s="128">
        <v>0</v>
      </c>
      <c r="AL71" s="128">
        <v>0</v>
      </c>
      <c r="AM71" s="128">
        <v>0</v>
      </c>
      <c r="AN71" s="128">
        <v>0</v>
      </c>
      <c r="AO71" s="128">
        <f>SUM(Tabell710[[#This Row],[02031211]:[16029051]])</f>
        <v>24</v>
      </c>
      <c r="AP71" s="120"/>
      <c r="AQ71" s="120"/>
    </row>
    <row r="72" spans="1:60" ht="14.5" x14ac:dyDescent="0.35">
      <c r="A72" s="119" t="s">
        <v>126</v>
      </c>
      <c r="B72" s="128">
        <v>0</v>
      </c>
      <c r="C72" s="128">
        <v>0</v>
      </c>
      <c r="D72" s="128">
        <v>0</v>
      </c>
      <c r="E72" s="128">
        <v>0</v>
      </c>
      <c r="F72" s="128">
        <v>0</v>
      </c>
      <c r="G72" s="128">
        <v>0</v>
      </c>
      <c r="H72" s="128">
        <v>0</v>
      </c>
      <c r="I72" s="128">
        <v>0</v>
      </c>
      <c r="J72" s="128">
        <v>0</v>
      </c>
      <c r="K72" s="128">
        <v>0</v>
      </c>
      <c r="L72" s="128">
        <v>0</v>
      </c>
      <c r="M72" s="128">
        <v>0</v>
      </c>
      <c r="N72" s="128">
        <v>0</v>
      </c>
      <c r="O72" s="128">
        <v>0</v>
      </c>
      <c r="P72" s="128">
        <v>0</v>
      </c>
      <c r="Q72" s="128">
        <v>0</v>
      </c>
      <c r="R72" s="128">
        <v>0</v>
      </c>
      <c r="S72" s="128">
        <v>0</v>
      </c>
      <c r="T72" s="128">
        <v>0</v>
      </c>
      <c r="U72" s="128">
        <v>0</v>
      </c>
      <c r="V72" s="128">
        <v>0</v>
      </c>
      <c r="W72" s="128">
        <v>0</v>
      </c>
      <c r="X72" s="128">
        <v>0</v>
      </c>
      <c r="Y72" s="128">
        <v>0</v>
      </c>
      <c r="Z72" s="128">
        <v>0</v>
      </c>
      <c r="AA72" s="128">
        <v>0</v>
      </c>
      <c r="AB72" s="128">
        <v>0</v>
      </c>
      <c r="AC72" s="128">
        <v>1</v>
      </c>
      <c r="AD72" s="128">
        <v>16</v>
      </c>
      <c r="AE72" s="128">
        <v>0</v>
      </c>
      <c r="AF72" s="128">
        <v>0</v>
      </c>
      <c r="AG72" s="128">
        <v>0</v>
      </c>
      <c r="AH72" s="128">
        <v>0</v>
      </c>
      <c r="AI72" s="128">
        <v>0</v>
      </c>
      <c r="AJ72" s="128">
        <v>0</v>
      </c>
      <c r="AK72" s="128">
        <v>0</v>
      </c>
      <c r="AL72" s="128">
        <v>0</v>
      </c>
      <c r="AM72" s="128">
        <v>0</v>
      </c>
      <c r="AN72" s="128">
        <v>0</v>
      </c>
      <c r="AO72" s="128">
        <f>SUM(Tabell710[[#This Row],[02031211]:[16029051]])</f>
        <v>17</v>
      </c>
      <c r="AP72" s="120"/>
      <c r="AQ72" s="120"/>
    </row>
    <row r="73" spans="1:60" ht="14.5" x14ac:dyDescent="0.35">
      <c r="A73" s="119" t="s">
        <v>219</v>
      </c>
      <c r="B73" s="128">
        <v>0</v>
      </c>
      <c r="C73" s="128">
        <v>0</v>
      </c>
      <c r="D73" s="128">
        <v>0</v>
      </c>
      <c r="E73" s="128">
        <v>0</v>
      </c>
      <c r="F73" s="128">
        <v>1</v>
      </c>
      <c r="G73" s="128">
        <v>0</v>
      </c>
      <c r="H73" s="128">
        <v>1</v>
      </c>
      <c r="I73" s="128">
        <v>0</v>
      </c>
      <c r="J73" s="128">
        <v>0</v>
      </c>
      <c r="K73" s="128">
        <v>0</v>
      </c>
      <c r="L73" s="128">
        <v>0</v>
      </c>
      <c r="M73" s="128">
        <v>0</v>
      </c>
      <c r="N73" s="128">
        <v>0</v>
      </c>
      <c r="O73" s="128">
        <v>0</v>
      </c>
      <c r="P73" s="128">
        <v>0</v>
      </c>
      <c r="Q73" s="128">
        <v>0</v>
      </c>
      <c r="R73" s="128">
        <v>0</v>
      </c>
      <c r="S73" s="128">
        <v>0</v>
      </c>
      <c r="T73" s="128">
        <v>0</v>
      </c>
      <c r="U73" s="128">
        <v>0</v>
      </c>
      <c r="V73" s="128">
        <v>1</v>
      </c>
      <c r="W73" s="128">
        <v>0</v>
      </c>
      <c r="X73" s="128">
        <v>0</v>
      </c>
      <c r="Y73" s="128">
        <v>0</v>
      </c>
      <c r="Z73" s="128">
        <v>0</v>
      </c>
      <c r="AA73" s="128">
        <v>0</v>
      </c>
      <c r="AB73" s="128">
        <v>0</v>
      </c>
      <c r="AC73" s="128">
        <v>1</v>
      </c>
      <c r="AD73" s="128">
        <v>3</v>
      </c>
      <c r="AE73" s="128">
        <v>1</v>
      </c>
      <c r="AF73" s="128">
        <v>0</v>
      </c>
      <c r="AG73" s="128">
        <v>0</v>
      </c>
      <c r="AH73" s="128">
        <v>0</v>
      </c>
      <c r="AI73" s="128">
        <v>0</v>
      </c>
      <c r="AJ73" s="128">
        <v>0</v>
      </c>
      <c r="AK73" s="128">
        <v>0</v>
      </c>
      <c r="AL73" s="128">
        <v>0</v>
      </c>
      <c r="AM73" s="128">
        <v>0</v>
      </c>
      <c r="AN73" s="128">
        <v>0</v>
      </c>
      <c r="AO73" s="128">
        <f>SUM(Tabell710[[#This Row],[02031211]:[16029051]])</f>
        <v>8</v>
      </c>
      <c r="AP73" s="120"/>
      <c r="AQ73" s="120"/>
    </row>
    <row r="74" spans="1:60" ht="14.5" x14ac:dyDescent="0.35">
      <c r="A74" s="119" t="s">
        <v>141</v>
      </c>
      <c r="B74" s="128">
        <v>0</v>
      </c>
      <c r="C74" s="128">
        <v>0</v>
      </c>
      <c r="D74" s="128">
        <v>0</v>
      </c>
      <c r="E74" s="128">
        <v>0</v>
      </c>
      <c r="F74" s="128">
        <v>0</v>
      </c>
      <c r="G74" s="128">
        <v>0</v>
      </c>
      <c r="H74" s="128">
        <v>0</v>
      </c>
      <c r="I74" s="128">
        <v>0</v>
      </c>
      <c r="J74" s="128">
        <v>0</v>
      </c>
      <c r="K74" s="128">
        <v>0</v>
      </c>
      <c r="L74" s="128">
        <v>0</v>
      </c>
      <c r="M74" s="128">
        <v>0</v>
      </c>
      <c r="N74" s="128">
        <v>0</v>
      </c>
      <c r="O74" s="128">
        <v>0</v>
      </c>
      <c r="P74" s="128">
        <v>0</v>
      </c>
      <c r="Q74" s="128">
        <v>0</v>
      </c>
      <c r="R74" s="128">
        <v>0</v>
      </c>
      <c r="S74" s="128">
        <v>0</v>
      </c>
      <c r="T74" s="128">
        <v>0</v>
      </c>
      <c r="U74" s="128">
        <v>0</v>
      </c>
      <c r="V74" s="128">
        <v>0</v>
      </c>
      <c r="W74" s="128">
        <v>0</v>
      </c>
      <c r="X74" s="128">
        <v>0</v>
      </c>
      <c r="Y74" s="128">
        <v>2</v>
      </c>
      <c r="Z74" s="128">
        <v>0</v>
      </c>
      <c r="AA74" s="128">
        <v>0</v>
      </c>
      <c r="AB74" s="128">
        <v>0</v>
      </c>
      <c r="AC74" s="128">
        <v>0</v>
      </c>
      <c r="AD74" s="128">
        <v>1</v>
      </c>
      <c r="AE74" s="128">
        <v>0</v>
      </c>
      <c r="AF74" s="128">
        <v>0</v>
      </c>
      <c r="AG74" s="128">
        <v>0</v>
      </c>
      <c r="AH74" s="128">
        <v>0</v>
      </c>
      <c r="AI74" s="128">
        <v>0</v>
      </c>
      <c r="AJ74" s="128">
        <v>0</v>
      </c>
      <c r="AK74" s="128">
        <v>0</v>
      </c>
      <c r="AL74" s="128">
        <v>0</v>
      </c>
      <c r="AM74" s="128">
        <v>0</v>
      </c>
      <c r="AN74" s="128">
        <v>0</v>
      </c>
      <c r="AO74" s="128">
        <f>SUM(Tabell710[[#This Row],[02031211]:[16029051]])</f>
        <v>3</v>
      </c>
      <c r="AP74" s="120"/>
      <c r="AQ74" s="120"/>
    </row>
    <row r="75" spans="1:60" ht="14.5" x14ac:dyDescent="0.35">
      <c r="A75" s="119" t="s">
        <v>109</v>
      </c>
      <c r="B75" s="128">
        <v>0</v>
      </c>
      <c r="C75" s="128">
        <v>0</v>
      </c>
      <c r="D75" s="128">
        <v>0</v>
      </c>
      <c r="E75" s="128">
        <v>0</v>
      </c>
      <c r="F75" s="128">
        <v>0</v>
      </c>
      <c r="G75" s="128">
        <v>0</v>
      </c>
      <c r="H75" s="128">
        <v>0</v>
      </c>
      <c r="I75" s="128">
        <v>0</v>
      </c>
      <c r="J75" s="128">
        <v>0</v>
      </c>
      <c r="K75" s="128">
        <v>0</v>
      </c>
      <c r="L75" s="128">
        <v>0</v>
      </c>
      <c r="M75" s="128">
        <v>0</v>
      </c>
      <c r="N75" s="128">
        <v>0</v>
      </c>
      <c r="O75" s="128">
        <v>0</v>
      </c>
      <c r="P75" s="128">
        <v>0</v>
      </c>
      <c r="Q75" s="128">
        <v>0</v>
      </c>
      <c r="R75" s="128">
        <v>0</v>
      </c>
      <c r="S75" s="128">
        <v>0</v>
      </c>
      <c r="T75" s="128">
        <v>0</v>
      </c>
      <c r="U75" s="128">
        <v>0</v>
      </c>
      <c r="V75" s="128">
        <v>0</v>
      </c>
      <c r="W75" s="128">
        <v>0</v>
      </c>
      <c r="X75" s="128">
        <v>0</v>
      </c>
      <c r="Y75" s="128">
        <v>0</v>
      </c>
      <c r="Z75" s="128">
        <v>0</v>
      </c>
      <c r="AA75" s="128">
        <v>0</v>
      </c>
      <c r="AB75" s="128">
        <v>0</v>
      </c>
      <c r="AC75" s="128">
        <v>2</v>
      </c>
      <c r="AD75" s="128">
        <v>1</v>
      </c>
      <c r="AE75" s="128">
        <v>0</v>
      </c>
      <c r="AF75" s="128">
        <v>0</v>
      </c>
      <c r="AG75" s="128">
        <v>0</v>
      </c>
      <c r="AH75" s="128">
        <v>0</v>
      </c>
      <c r="AI75" s="128">
        <v>0</v>
      </c>
      <c r="AJ75" s="128">
        <v>0</v>
      </c>
      <c r="AK75" s="128">
        <v>0</v>
      </c>
      <c r="AL75" s="128">
        <v>0</v>
      </c>
      <c r="AM75" s="128">
        <v>0</v>
      </c>
      <c r="AN75" s="128">
        <v>0</v>
      </c>
      <c r="AO75" s="128">
        <f>SUM(Tabell710[[#This Row],[02031211]:[16029051]])</f>
        <v>3</v>
      </c>
      <c r="AP75" s="120"/>
      <c r="AQ75" s="120"/>
    </row>
    <row r="76" spans="1:60" ht="14.5" x14ac:dyDescent="0.35">
      <c r="A76" s="119" t="s">
        <v>220</v>
      </c>
      <c r="B76" s="128">
        <v>0</v>
      </c>
      <c r="C76" s="128">
        <v>0</v>
      </c>
      <c r="D76" s="128">
        <v>0</v>
      </c>
      <c r="E76" s="128">
        <v>0</v>
      </c>
      <c r="F76" s="128">
        <v>0</v>
      </c>
      <c r="G76" s="128">
        <v>0</v>
      </c>
      <c r="H76" s="128">
        <v>0</v>
      </c>
      <c r="I76" s="128">
        <v>0</v>
      </c>
      <c r="J76" s="128">
        <v>0</v>
      </c>
      <c r="K76" s="128">
        <v>0</v>
      </c>
      <c r="L76" s="128">
        <v>0</v>
      </c>
      <c r="M76" s="128">
        <v>0</v>
      </c>
      <c r="N76" s="128">
        <v>1</v>
      </c>
      <c r="O76" s="128">
        <v>0</v>
      </c>
      <c r="P76" s="128">
        <v>0</v>
      </c>
      <c r="Q76" s="128">
        <v>0</v>
      </c>
      <c r="R76" s="128">
        <v>0</v>
      </c>
      <c r="S76" s="128">
        <v>0</v>
      </c>
      <c r="T76" s="128">
        <v>0</v>
      </c>
      <c r="U76" s="128">
        <v>0</v>
      </c>
      <c r="V76" s="128">
        <v>0</v>
      </c>
      <c r="W76" s="128">
        <v>0</v>
      </c>
      <c r="X76" s="128">
        <v>0</v>
      </c>
      <c r="Y76" s="128">
        <v>0</v>
      </c>
      <c r="Z76" s="128">
        <v>0</v>
      </c>
      <c r="AA76" s="128">
        <v>0</v>
      </c>
      <c r="AB76" s="128">
        <v>0</v>
      </c>
      <c r="AC76" s="128">
        <v>0</v>
      </c>
      <c r="AD76" s="128">
        <v>0</v>
      </c>
      <c r="AE76" s="128">
        <v>0</v>
      </c>
      <c r="AF76" s="128">
        <v>0</v>
      </c>
      <c r="AG76" s="128">
        <v>0</v>
      </c>
      <c r="AH76" s="128">
        <v>0</v>
      </c>
      <c r="AI76" s="128">
        <v>0</v>
      </c>
      <c r="AJ76" s="128">
        <v>0</v>
      </c>
      <c r="AK76" s="128">
        <v>0</v>
      </c>
      <c r="AL76" s="128">
        <v>0</v>
      </c>
      <c r="AM76" s="128">
        <v>0</v>
      </c>
      <c r="AN76" s="128">
        <v>0</v>
      </c>
      <c r="AO76" s="128">
        <f>SUM(Tabell710[[#This Row],[02031211]:[16029051]])</f>
        <v>1</v>
      </c>
      <c r="AP76" s="120"/>
      <c r="AQ76" s="120"/>
    </row>
    <row r="77" spans="1:60" ht="14.5" x14ac:dyDescent="0.35">
      <c r="A77" s="119" t="s">
        <v>140</v>
      </c>
      <c r="B77" s="128">
        <v>0</v>
      </c>
      <c r="C77" s="128">
        <v>0</v>
      </c>
      <c r="D77" s="128">
        <v>0</v>
      </c>
      <c r="E77" s="128">
        <v>0</v>
      </c>
      <c r="F77" s="128">
        <v>0</v>
      </c>
      <c r="G77" s="128">
        <v>0</v>
      </c>
      <c r="H77" s="128">
        <v>0</v>
      </c>
      <c r="I77" s="128">
        <v>0</v>
      </c>
      <c r="J77" s="128">
        <v>0</v>
      </c>
      <c r="K77" s="128">
        <v>0</v>
      </c>
      <c r="L77" s="128">
        <v>0</v>
      </c>
      <c r="M77" s="128">
        <v>0</v>
      </c>
      <c r="N77" s="128">
        <v>0</v>
      </c>
      <c r="O77" s="128">
        <v>0</v>
      </c>
      <c r="P77" s="128">
        <v>0</v>
      </c>
      <c r="Q77" s="128">
        <v>0</v>
      </c>
      <c r="R77" s="128">
        <v>0</v>
      </c>
      <c r="S77" s="128">
        <v>0</v>
      </c>
      <c r="T77" s="128">
        <v>0</v>
      </c>
      <c r="U77" s="128">
        <v>0</v>
      </c>
      <c r="V77" s="128">
        <v>0</v>
      </c>
      <c r="W77" s="128">
        <v>0</v>
      </c>
      <c r="X77" s="128">
        <v>0</v>
      </c>
      <c r="Y77" s="128">
        <v>0</v>
      </c>
      <c r="Z77" s="128">
        <v>0</v>
      </c>
      <c r="AA77" s="128">
        <v>0</v>
      </c>
      <c r="AB77" s="128">
        <v>0</v>
      </c>
      <c r="AC77" s="128">
        <v>0</v>
      </c>
      <c r="AD77" s="128">
        <v>0</v>
      </c>
      <c r="AE77" s="128">
        <v>0</v>
      </c>
      <c r="AF77" s="128">
        <v>0</v>
      </c>
      <c r="AG77" s="128">
        <v>0</v>
      </c>
      <c r="AH77" s="128">
        <v>0</v>
      </c>
      <c r="AI77" s="128">
        <v>0</v>
      </c>
      <c r="AJ77" s="128">
        <v>1</v>
      </c>
      <c r="AK77" s="128">
        <v>0</v>
      </c>
      <c r="AL77" s="128">
        <v>0</v>
      </c>
      <c r="AM77" s="128">
        <v>0</v>
      </c>
      <c r="AN77" s="128">
        <v>0</v>
      </c>
      <c r="AO77" s="128">
        <f>SUM(Tabell710[[#This Row],[02031211]:[16029051]])</f>
        <v>1</v>
      </c>
      <c r="AP77" s="120"/>
      <c r="AQ77" s="120"/>
    </row>
    <row r="78" spans="1:60" ht="14.5" x14ac:dyDescent="0.35">
      <c r="A78" s="119" t="s">
        <v>139</v>
      </c>
      <c r="B78" s="128">
        <v>0</v>
      </c>
      <c r="C78" s="128">
        <v>0</v>
      </c>
      <c r="D78" s="128">
        <v>0</v>
      </c>
      <c r="E78" s="128">
        <v>0</v>
      </c>
      <c r="F78" s="128">
        <v>0</v>
      </c>
      <c r="G78" s="128">
        <v>0</v>
      </c>
      <c r="H78" s="128">
        <v>0</v>
      </c>
      <c r="I78" s="128">
        <v>0</v>
      </c>
      <c r="J78" s="128">
        <v>0</v>
      </c>
      <c r="K78" s="128">
        <v>0</v>
      </c>
      <c r="L78" s="128">
        <v>0</v>
      </c>
      <c r="M78" s="128">
        <v>0</v>
      </c>
      <c r="N78" s="128">
        <v>0</v>
      </c>
      <c r="O78" s="128">
        <v>0</v>
      </c>
      <c r="P78" s="128">
        <v>0</v>
      </c>
      <c r="Q78" s="128">
        <v>0</v>
      </c>
      <c r="R78" s="128">
        <v>0</v>
      </c>
      <c r="S78" s="128">
        <v>0</v>
      </c>
      <c r="T78" s="128">
        <v>0</v>
      </c>
      <c r="U78" s="128">
        <v>0</v>
      </c>
      <c r="V78" s="128">
        <v>0</v>
      </c>
      <c r="W78" s="128">
        <v>0</v>
      </c>
      <c r="X78" s="128">
        <v>0</v>
      </c>
      <c r="Y78" s="128">
        <v>0</v>
      </c>
      <c r="Z78" s="128">
        <v>0</v>
      </c>
      <c r="AA78" s="128">
        <v>0</v>
      </c>
      <c r="AB78" s="128">
        <v>0</v>
      </c>
      <c r="AC78" s="128">
        <v>0</v>
      </c>
      <c r="AD78" s="128">
        <v>1</v>
      </c>
      <c r="AE78" s="128">
        <v>0</v>
      </c>
      <c r="AF78" s="128">
        <v>0</v>
      </c>
      <c r="AG78" s="128">
        <v>0</v>
      </c>
      <c r="AH78" s="128">
        <v>0</v>
      </c>
      <c r="AI78" s="128">
        <v>0</v>
      </c>
      <c r="AJ78" s="128">
        <v>0</v>
      </c>
      <c r="AK78" s="128">
        <v>0</v>
      </c>
      <c r="AL78" s="128">
        <v>0</v>
      </c>
      <c r="AM78" s="128">
        <v>0</v>
      </c>
      <c r="AN78" s="128">
        <v>0</v>
      </c>
      <c r="AO78" s="128">
        <f>SUM(Tabell710[[#This Row],[02031211]:[16029051]])</f>
        <v>1</v>
      </c>
      <c r="AP78" s="120"/>
      <c r="AQ78" s="120"/>
    </row>
    <row r="79" spans="1:60" ht="14.5" x14ac:dyDescent="0.35">
      <c r="A79" s="119"/>
      <c r="B79" s="119"/>
      <c r="C79" s="119"/>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row>
    <row r="80" spans="1:60" ht="14.5" x14ac:dyDescent="0.35">
      <c r="A80" s="119"/>
      <c r="B80" s="119"/>
      <c r="C80" s="119"/>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row>
    <row r="81" spans="1:60" ht="15.5" x14ac:dyDescent="0.35">
      <c r="A81" s="122" t="s">
        <v>198</v>
      </c>
      <c r="B81" s="121"/>
      <c r="C81" s="119"/>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row>
    <row r="82" spans="1:60" ht="14.5" x14ac:dyDescent="0.35">
      <c r="C82" s="119"/>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row>
    <row r="83" spans="1:60" ht="14.5" x14ac:dyDescent="0.35">
      <c r="A83" s="119" t="s">
        <v>48</v>
      </c>
      <c r="B83" s="119" t="s">
        <v>142</v>
      </c>
      <c r="C83" s="119"/>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row>
    <row r="84" spans="1:60" ht="14.5" x14ac:dyDescent="0.35">
      <c r="A84" s="119" t="s">
        <v>49</v>
      </c>
      <c r="B84" s="119" t="s">
        <v>143</v>
      </c>
      <c r="C84" s="119"/>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row>
    <row r="85" spans="1:60" ht="14.5" x14ac:dyDescent="0.35">
      <c r="A85" s="119" t="s">
        <v>50</v>
      </c>
      <c r="B85" s="119" t="s">
        <v>144</v>
      </c>
      <c r="C85" s="119"/>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row>
    <row r="86" spans="1:60" ht="14.5" x14ac:dyDescent="0.35">
      <c r="A86" s="119" t="s">
        <v>51</v>
      </c>
      <c r="B86" s="119" t="s">
        <v>145</v>
      </c>
      <c r="C86" s="119"/>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row>
    <row r="87" spans="1:60" ht="14.5" x14ac:dyDescent="0.35">
      <c r="A87" s="119" t="s">
        <v>52</v>
      </c>
      <c r="B87" s="119" t="s">
        <v>146</v>
      </c>
      <c r="C87" s="119"/>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row>
    <row r="88" spans="1:60" ht="14.5" x14ac:dyDescent="0.35">
      <c r="A88" s="119" t="s">
        <v>53</v>
      </c>
      <c r="B88" s="119" t="s">
        <v>147</v>
      </c>
      <c r="C88" s="119"/>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row>
    <row r="89" spans="1:60" ht="14.5" x14ac:dyDescent="0.35">
      <c r="A89" s="119" t="s">
        <v>54</v>
      </c>
      <c r="B89" s="119" t="s">
        <v>148</v>
      </c>
      <c r="C89" s="119"/>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row>
    <row r="90" spans="1:60" ht="14.5" x14ac:dyDescent="0.35">
      <c r="A90" s="119" t="s">
        <v>55</v>
      </c>
      <c r="B90" s="119" t="s">
        <v>149</v>
      </c>
      <c r="C90" s="119"/>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row>
    <row r="91" spans="1:60" ht="14.5" x14ac:dyDescent="0.35">
      <c r="A91" s="119" t="s">
        <v>56</v>
      </c>
      <c r="B91" s="119" t="s">
        <v>150</v>
      </c>
      <c r="C91" s="119"/>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row>
    <row r="92" spans="1:60" ht="14.5" x14ac:dyDescent="0.35">
      <c r="A92" s="119" t="s">
        <v>57</v>
      </c>
      <c r="B92" s="119" t="s">
        <v>151</v>
      </c>
      <c r="C92" s="119"/>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row>
    <row r="93" spans="1:60" ht="14.5" x14ac:dyDescent="0.35">
      <c r="A93" s="119" t="s">
        <v>58</v>
      </c>
      <c r="B93" s="119" t="s">
        <v>152</v>
      </c>
      <c r="C93" s="119"/>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row>
    <row r="94" spans="1:60" ht="14.5" x14ac:dyDescent="0.35">
      <c r="A94" s="119" t="s">
        <v>59</v>
      </c>
      <c r="B94" s="119" t="s">
        <v>153</v>
      </c>
      <c r="C94" s="119"/>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row>
    <row r="95" spans="1:60" ht="14.5" x14ac:dyDescent="0.35">
      <c r="A95" s="119" t="s">
        <v>60</v>
      </c>
      <c r="B95" s="119" t="s">
        <v>154</v>
      </c>
      <c r="C95" s="119"/>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row>
    <row r="96" spans="1:60" ht="14.5" x14ac:dyDescent="0.35">
      <c r="A96" s="119" t="s">
        <v>61</v>
      </c>
      <c r="B96" s="119" t="s">
        <v>155</v>
      </c>
      <c r="C96" s="119"/>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row>
    <row r="97" spans="1:60" ht="14.5" x14ac:dyDescent="0.35">
      <c r="A97" s="119" t="s">
        <v>62</v>
      </c>
      <c r="B97" s="119" t="s">
        <v>156</v>
      </c>
      <c r="C97" s="119"/>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row>
    <row r="98" spans="1:60" ht="14.5" x14ac:dyDescent="0.35">
      <c r="A98" s="119" t="s">
        <v>63</v>
      </c>
      <c r="B98" s="119" t="s">
        <v>157</v>
      </c>
      <c r="C98" s="119"/>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BE98" s="120"/>
      <c r="BF98" s="120"/>
      <c r="BG98" s="120"/>
      <c r="BH98" s="120"/>
    </row>
    <row r="99" spans="1:60" ht="14.5" x14ac:dyDescent="0.35">
      <c r="A99" s="119" t="s">
        <v>64</v>
      </c>
      <c r="B99" s="119" t="s">
        <v>158</v>
      </c>
      <c r="C99" s="119"/>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row>
    <row r="100" spans="1:60" ht="14.5" x14ac:dyDescent="0.35">
      <c r="A100" s="119" t="s">
        <v>65</v>
      </c>
      <c r="B100" s="119" t="s">
        <v>159</v>
      </c>
      <c r="C100" s="119"/>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row>
    <row r="101" spans="1:60" ht="14.5" x14ac:dyDescent="0.35">
      <c r="A101" s="119" t="s">
        <v>66</v>
      </c>
      <c r="B101" s="119" t="s">
        <v>160</v>
      </c>
      <c r="C101" s="119"/>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row>
    <row r="102" spans="1:60" ht="14.5" x14ac:dyDescent="0.35">
      <c r="A102" s="119" t="s">
        <v>67</v>
      </c>
      <c r="B102" s="119" t="s">
        <v>161</v>
      </c>
      <c r="C102" s="119"/>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row>
    <row r="103" spans="1:60" ht="14.5" x14ac:dyDescent="0.35">
      <c r="A103" s="119" t="s">
        <v>68</v>
      </c>
      <c r="B103" s="119" t="s">
        <v>162</v>
      </c>
      <c r="C103" s="119"/>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row>
    <row r="104" spans="1:60" ht="14.5" x14ac:dyDescent="0.35">
      <c r="A104" s="119" t="s">
        <v>69</v>
      </c>
      <c r="B104" s="119" t="s">
        <v>163</v>
      </c>
      <c r="C104" s="119"/>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row>
    <row r="105" spans="1:60" ht="14.5" x14ac:dyDescent="0.35">
      <c r="A105" s="119" t="s">
        <v>70</v>
      </c>
      <c r="B105" s="119" t="s">
        <v>164</v>
      </c>
      <c r="C105" s="119"/>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row>
    <row r="106" spans="1:60" ht="14.5" x14ac:dyDescent="0.35">
      <c r="A106" s="119" t="s">
        <v>71</v>
      </c>
      <c r="B106" s="119" t="s">
        <v>165</v>
      </c>
      <c r="C106" s="119"/>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row>
    <row r="107" spans="1:60" ht="14.5" x14ac:dyDescent="0.35">
      <c r="A107" s="119" t="s">
        <v>72</v>
      </c>
      <c r="B107" s="119" t="s">
        <v>166</v>
      </c>
      <c r="C107" s="119"/>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row>
    <row r="108" spans="1:60" ht="14.5" x14ac:dyDescent="0.35">
      <c r="A108" s="119" t="s">
        <v>73</v>
      </c>
      <c r="B108" s="119" t="s">
        <v>167</v>
      </c>
      <c r="C108" s="119"/>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row>
    <row r="109" spans="1:60" ht="14.5" x14ac:dyDescent="0.35">
      <c r="A109" s="119" t="s">
        <v>74</v>
      </c>
      <c r="B109" s="119" t="s">
        <v>168</v>
      </c>
      <c r="C109" s="119"/>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row>
    <row r="110" spans="1:60" ht="14.5" x14ac:dyDescent="0.35">
      <c r="A110" s="119" t="s">
        <v>75</v>
      </c>
      <c r="B110" s="119" t="s">
        <v>169</v>
      </c>
      <c r="C110" s="119"/>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row>
    <row r="111" spans="1:60" ht="14.5" x14ac:dyDescent="0.35">
      <c r="A111" s="119" t="s">
        <v>76</v>
      </c>
      <c r="B111" s="119" t="s">
        <v>170</v>
      </c>
      <c r="C111" s="119"/>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row>
    <row r="112" spans="1:60" ht="14.5" x14ac:dyDescent="0.35">
      <c r="A112" s="119" t="s">
        <v>77</v>
      </c>
      <c r="B112" s="119" t="s">
        <v>171</v>
      </c>
      <c r="C112" s="119"/>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row>
    <row r="113" spans="1:60" ht="14.5" x14ac:dyDescent="0.35">
      <c r="A113" s="119" t="s">
        <v>78</v>
      </c>
      <c r="B113" s="119" t="s">
        <v>172</v>
      </c>
      <c r="C113" s="119"/>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row>
    <row r="114" spans="1:60" ht="14.5" x14ac:dyDescent="0.35">
      <c r="A114" s="119" t="s">
        <v>79</v>
      </c>
      <c r="B114" s="119" t="s">
        <v>173</v>
      </c>
      <c r="C114" s="119"/>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row>
    <row r="115" spans="1:60" ht="14.5" x14ac:dyDescent="0.35">
      <c r="A115" s="119" t="s">
        <v>80</v>
      </c>
      <c r="B115" s="119" t="s">
        <v>174</v>
      </c>
      <c r="C115" s="119"/>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row>
    <row r="116" spans="1:60" ht="14.5" x14ac:dyDescent="0.35">
      <c r="A116" s="119" t="s">
        <v>81</v>
      </c>
      <c r="B116" s="119" t="s">
        <v>175</v>
      </c>
      <c r="C116" s="119"/>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row>
    <row r="117" spans="1:60" ht="14.5" x14ac:dyDescent="0.35">
      <c r="A117" s="119" t="s">
        <v>82</v>
      </c>
      <c r="B117" s="119" t="s">
        <v>176</v>
      </c>
      <c r="C117" s="119"/>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row>
    <row r="118" spans="1:60" ht="14.5" x14ac:dyDescent="0.35">
      <c r="A118" s="119" t="s">
        <v>83</v>
      </c>
      <c r="B118" s="119" t="s">
        <v>177</v>
      </c>
      <c r="C118" s="119"/>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row>
    <row r="119" spans="1:60" ht="14.5" x14ac:dyDescent="0.35">
      <c r="A119" s="119" t="s">
        <v>84</v>
      </c>
      <c r="B119" s="119" t="s">
        <v>178</v>
      </c>
      <c r="C119" s="119"/>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row>
    <row r="120" spans="1:60" ht="14.5" x14ac:dyDescent="0.35">
      <c r="A120" s="119" t="s">
        <v>85</v>
      </c>
      <c r="B120" s="119" t="s">
        <v>179</v>
      </c>
      <c r="C120" s="119"/>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row>
    <row r="121" spans="1:60" ht="14.5" x14ac:dyDescent="0.35">
      <c r="A121" s="119" t="s">
        <v>86</v>
      </c>
      <c r="B121" s="119" t="s">
        <v>180</v>
      </c>
      <c r="C121" s="119"/>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row>
    <row r="122" spans="1:60" ht="14.5" x14ac:dyDescent="0.35">
      <c r="A122" s="119" t="s">
        <v>87</v>
      </c>
      <c r="B122" s="119" t="s">
        <v>181</v>
      </c>
      <c r="C122" s="119"/>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row>
    <row r="123" spans="1:60" ht="14.5" x14ac:dyDescent="0.35">
      <c r="A123" s="119" t="s">
        <v>88</v>
      </c>
      <c r="B123" s="119" t="s">
        <v>182</v>
      </c>
      <c r="C123" s="119"/>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120"/>
      <c r="BA123" s="120"/>
      <c r="BB123" s="120"/>
      <c r="BC123" s="120"/>
      <c r="BD123" s="120"/>
      <c r="BE123" s="120"/>
      <c r="BF123" s="120"/>
      <c r="BG123" s="120"/>
      <c r="BH123" s="120"/>
    </row>
    <row r="124" spans="1:60" ht="14.5" x14ac:dyDescent="0.35">
      <c r="A124" s="119" t="s">
        <v>89</v>
      </c>
      <c r="B124" s="119" t="s">
        <v>183</v>
      </c>
      <c r="C124" s="119"/>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row>
    <row r="125" spans="1:60" ht="14.5" x14ac:dyDescent="0.35">
      <c r="A125" s="119" t="s">
        <v>90</v>
      </c>
      <c r="B125" s="119" t="s">
        <v>184</v>
      </c>
      <c r="C125" s="119"/>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row>
    <row r="126" spans="1:60" ht="14.5" x14ac:dyDescent="0.35">
      <c r="A126" s="119" t="s">
        <v>91</v>
      </c>
      <c r="B126" s="119" t="s">
        <v>185</v>
      </c>
      <c r="C126" s="119"/>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row>
    <row r="127" spans="1:60" ht="14.5" x14ac:dyDescent="0.35">
      <c r="A127" s="119" t="s">
        <v>92</v>
      </c>
      <c r="B127" s="119" t="s">
        <v>186</v>
      </c>
      <c r="C127" s="119"/>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c r="BF127" s="120"/>
      <c r="BG127" s="120"/>
      <c r="BH127" s="120"/>
    </row>
    <row r="128" spans="1:60" ht="14.5" x14ac:dyDescent="0.35">
      <c r="A128" s="119" t="s">
        <v>93</v>
      </c>
      <c r="B128" s="119" t="s">
        <v>187</v>
      </c>
      <c r="C128" s="119"/>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row>
    <row r="129" spans="1:60" ht="14.5" x14ac:dyDescent="0.35">
      <c r="A129" s="119" t="s">
        <v>94</v>
      </c>
      <c r="B129" s="119" t="s">
        <v>188</v>
      </c>
      <c r="C129" s="119"/>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row>
    <row r="130" spans="1:60" ht="14.5" x14ac:dyDescent="0.35">
      <c r="A130" s="119" t="s">
        <v>95</v>
      </c>
      <c r="B130" s="119" t="s">
        <v>189</v>
      </c>
      <c r="C130" s="119"/>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row>
    <row r="131" spans="1:60" ht="14.5" x14ac:dyDescent="0.35">
      <c r="A131" s="119" t="s">
        <v>96</v>
      </c>
      <c r="B131" s="119" t="s">
        <v>190</v>
      </c>
      <c r="C131" s="119"/>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row>
    <row r="132" spans="1:60" ht="14.5" x14ac:dyDescent="0.35">
      <c r="A132" s="119" t="s">
        <v>97</v>
      </c>
      <c r="B132" s="119" t="s">
        <v>191</v>
      </c>
      <c r="C132" s="119"/>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row>
    <row r="133" spans="1:60" ht="14.5" x14ac:dyDescent="0.35">
      <c r="A133" s="119" t="s">
        <v>98</v>
      </c>
      <c r="B133" s="119" t="s">
        <v>192</v>
      </c>
      <c r="C133" s="119"/>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row>
    <row r="134" spans="1:60" ht="14.5" x14ac:dyDescent="0.35">
      <c r="A134" s="119" t="s">
        <v>99</v>
      </c>
      <c r="B134" s="119" t="s">
        <v>193</v>
      </c>
      <c r="C134" s="119"/>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row>
    <row r="135" spans="1:60" ht="14.5" x14ac:dyDescent="0.35">
      <c r="A135" s="119" t="s">
        <v>100</v>
      </c>
      <c r="B135" s="119" t="s">
        <v>194</v>
      </c>
      <c r="C135" s="119"/>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row>
    <row r="136" spans="1:60" ht="14.5" x14ac:dyDescent="0.35">
      <c r="A136" s="119" t="s">
        <v>101</v>
      </c>
      <c r="B136" s="119" t="s">
        <v>195</v>
      </c>
      <c r="C136" s="119"/>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row>
    <row r="137" spans="1:60" ht="14.5" x14ac:dyDescent="0.35">
      <c r="A137" s="119" t="s">
        <v>102</v>
      </c>
      <c r="B137" s="119" t="s">
        <v>196</v>
      </c>
      <c r="C137" s="119"/>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c r="BF137" s="120"/>
      <c r="BG137" s="120"/>
      <c r="BH137" s="120"/>
    </row>
    <row r="138" spans="1:60" ht="14.5" x14ac:dyDescent="0.35">
      <c r="A138" s="119" t="s">
        <v>103</v>
      </c>
      <c r="B138" s="119" t="s">
        <v>197</v>
      </c>
      <c r="C138" s="119"/>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c r="BF138" s="120"/>
      <c r="BG138" s="120"/>
      <c r="BH138" s="120"/>
    </row>
    <row r="139" spans="1:60" ht="14.5" x14ac:dyDescent="0.35">
      <c r="A139" s="119"/>
      <c r="B139" s="119"/>
      <c r="C139" s="119"/>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row>
    <row r="140" spans="1:60" ht="14.5" x14ac:dyDescent="0.35">
      <c r="A140" s="119"/>
      <c r="B140" s="119"/>
      <c r="C140" s="119"/>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120"/>
    </row>
    <row r="141" spans="1:60" ht="14.5" x14ac:dyDescent="0.35">
      <c r="A141" s="119"/>
      <c r="B141" s="119"/>
      <c r="C141" s="119"/>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c r="BF141" s="120"/>
      <c r="BG141" s="120"/>
      <c r="BH141" s="120"/>
    </row>
    <row r="142" spans="1:60" ht="14.5" x14ac:dyDescent="0.35">
      <c r="A142" s="119"/>
      <c r="B142" s="119"/>
      <c r="C142" s="119"/>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row>
    <row r="143" spans="1:60" ht="14.5" x14ac:dyDescent="0.35">
      <c r="A143" s="119"/>
      <c r="B143" s="119"/>
      <c r="C143" s="119"/>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c r="AV143" s="120"/>
      <c r="AW143" s="120"/>
      <c r="AX143" s="120"/>
      <c r="AY143" s="120"/>
      <c r="AZ143" s="120"/>
      <c r="BA143" s="120"/>
      <c r="BB143" s="120"/>
      <c r="BC143" s="120"/>
      <c r="BD143" s="120"/>
      <c r="BE143" s="120"/>
      <c r="BF143" s="120"/>
      <c r="BG143" s="120"/>
      <c r="BH143" s="120"/>
    </row>
    <row r="144" spans="1:60" ht="14.5" x14ac:dyDescent="0.35">
      <c r="A144" s="119"/>
      <c r="B144" s="119"/>
      <c r="C144" s="119"/>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c r="AV144" s="120"/>
      <c r="AW144" s="120"/>
      <c r="AX144" s="120"/>
      <c r="AY144" s="120"/>
      <c r="AZ144" s="120"/>
      <c r="BA144" s="120"/>
      <c r="BB144" s="120"/>
      <c r="BC144" s="120"/>
      <c r="BD144" s="120"/>
      <c r="BE144" s="120"/>
      <c r="BF144" s="120"/>
      <c r="BG144" s="120"/>
      <c r="BH144" s="120"/>
    </row>
    <row r="145" spans="1:60" ht="14.5" x14ac:dyDescent="0.35">
      <c r="A145" s="119"/>
      <c r="B145" s="119"/>
      <c r="C145" s="119"/>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c r="AV145" s="120"/>
      <c r="AW145" s="120"/>
      <c r="AX145" s="120"/>
      <c r="AY145" s="120"/>
      <c r="AZ145" s="120"/>
      <c r="BA145" s="120"/>
      <c r="BB145" s="120"/>
      <c r="BC145" s="120"/>
      <c r="BD145" s="120"/>
      <c r="BE145" s="120"/>
      <c r="BF145" s="120"/>
      <c r="BG145" s="120"/>
      <c r="BH145" s="120"/>
    </row>
    <row r="146" spans="1:60" ht="14.5" x14ac:dyDescent="0.35">
      <c r="A146" s="119"/>
      <c r="B146" s="119"/>
      <c r="C146" s="119"/>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0"/>
      <c r="AY146" s="120"/>
      <c r="AZ146" s="120"/>
      <c r="BA146" s="120"/>
      <c r="BB146" s="120"/>
      <c r="BC146" s="120"/>
      <c r="BD146" s="120"/>
      <c r="BE146" s="120"/>
      <c r="BF146" s="120"/>
      <c r="BG146" s="120"/>
      <c r="BH146" s="120"/>
    </row>
    <row r="147" spans="1:60" ht="14.5" x14ac:dyDescent="0.35">
      <c r="A147" s="119"/>
      <c r="B147" s="119"/>
      <c r="C147" s="119"/>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row>
    <row r="148" spans="1:60" ht="14.5" x14ac:dyDescent="0.35">
      <c r="A148" s="119"/>
      <c r="B148" s="119"/>
      <c r="C148" s="119"/>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row>
    <row r="149" spans="1:60" ht="14.5" x14ac:dyDescent="0.35">
      <c r="A149" s="119"/>
      <c r="B149" s="119"/>
      <c r="C149" s="119"/>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row>
    <row r="150" spans="1:60" ht="14.5" x14ac:dyDescent="0.35">
      <c r="A150" s="119"/>
      <c r="B150" s="119"/>
      <c r="C150" s="119"/>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row>
    <row r="151" spans="1:60" ht="14.5" x14ac:dyDescent="0.35">
      <c r="A151" s="119"/>
      <c r="B151" s="119"/>
      <c r="C151" s="119"/>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row>
    <row r="152" spans="1:60" ht="14.5" x14ac:dyDescent="0.35">
      <c r="A152" s="119"/>
      <c r="B152" s="119"/>
      <c r="C152" s="119"/>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row>
    <row r="153" spans="1:60" ht="14.5" x14ac:dyDescent="0.35">
      <c r="A153" s="119"/>
      <c r="B153" s="119"/>
      <c r="C153" s="119"/>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row>
    <row r="154" spans="1:60" ht="14.5" x14ac:dyDescent="0.35">
      <c r="A154" s="119"/>
      <c r="B154" s="119"/>
      <c r="C154" s="119"/>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120"/>
      <c r="BF154" s="120"/>
      <c r="BG154" s="120"/>
      <c r="BH154" s="120"/>
    </row>
    <row r="155" spans="1:60" ht="14.5" x14ac:dyDescent="0.35">
      <c r="A155" s="119"/>
      <c r="B155" s="119"/>
      <c r="C155" s="119"/>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row>
    <row r="156" spans="1:60" ht="14.5" x14ac:dyDescent="0.35">
      <c r="A156" s="119"/>
      <c r="B156" s="119"/>
      <c r="C156" s="119"/>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0"/>
      <c r="BC156" s="120"/>
      <c r="BD156" s="120"/>
      <c r="BE156" s="120"/>
      <c r="BF156" s="120"/>
      <c r="BG156" s="120"/>
      <c r="BH156" s="120"/>
    </row>
    <row r="157" spans="1:60" ht="14.5" x14ac:dyDescent="0.35">
      <c r="A157" s="119"/>
      <c r="B157" s="119"/>
      <c r="C157" s="119"/>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c r="AV157" s="120"/>
      <c r="AW157" s="120"/>
      <c r="AX157" s="120"/>
      <c r="AY157" s="120"/>
      <c r="AZ157" s="120"/>
      <c r="BA157" s="120"/>
      <c r="BB157" s="120"/>
      <c r="BC157" s="120"/>
      <c r="BD157" s="120"/>
      <c r="BE157" s="120"/>
      <c r="BF157" s="120"/>
      <c r="BG157" s="120"/>
      <c r="BH157" s="120"/>
    </row>
    <row r="158" spans="1:60" ht="14.5" x14ac:dyDescent="0.35">
      <c r="A158" s="119"/>
      <c r="B158" s="119"/>
      <c r="C158" s="119"/>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c r="AV158" s="120"/>
      <c r="AW158" s="120"/>
      <c r="AX158" s="120"/>
      <c r="AY158" s="120"/>
      <c r="AZ158" s="120"/>
      <c r="BA158" s="120"/>
      <c r="BB158" s="120"/>
      <c r="BC158" s="120"/>
      <c r="BD158" s="120"/>
      <c r="BE158" s="120"/>
      <c r="BF158" s="120"/>
      <c r="BG158" s="120"/>
      <c r="BH158" s="120"/>
    </row>
    <row r="159" spans="1:60" ht="14.5" x14ac:dyDescent="0.35">
      <c r="A159" s="119"/>
      <c r="B159" s="119"/>
      <c r="C159" s="119"/>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c r="AV159" s="120"/>
      <c r="AW159" s="120"/>
      <c r="AX159" s="120"/>
      <c r="AY159" s="120"/>
      <c r="AZ159" s="120"/>
      <c r="BA159" s="120"/>
      <c r="BB159" s="120"/>
      <c r="BC159" s="120"/>
      <c r="BD159" s="120"/>
      <c r="BE159" s="120"/>
      <c r="BF159" s="120"/>
      <c r="BG159" s="120"/>
      <c r="BH159" s="120"/>
    </row>
    <row r="160" spans="1:60" ht="14.5" x14ac:dyDescent="0.35">
      <c r="A160" s="119"/>
      <c r="B160" s="119"/>
      <c r="C160" s="119"/>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120"/>
      <c r="BD160" s="120"/>
      <c r="BE160" s="120"/>
      <c r="BF160" s="120"/>
      <c r="BG160" s="120"/>
      <c r="BH160" s="120"/>
    </row>
    <row r="161" spans="1:60" ht="14.5" x14ac:dyDescent="0.35">
      <c r="A161" s="119"/>
      <c r="B161" s="119"/>
      <c r="C161" s="119"/>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c r="AX161" s="120"/>
      <c r="AY161" s="120"/>
      <c r="AZ161" s="120"/>
      <c r="BA161" s="120"/>
      <c r="BB161" s="120"/>
      <c r="BC161" s="120"/>
      <c r="BD161" s="120"/>
      <c r="BE161" s="120"/>
      <c r="BF161" s="120"/>
      <c r="BG161" s="120"/>
      <c r="BH161" s="120"/>
    </row>
    <row r="162" spans="1:60" ht="14.5" x14ac:dyDescent="0.35">
      <c r="A162" s="119"/>
      <c r="B162" s="119"/>
      <c r="C162" s="119"/>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row>
    <row r="163" spans="1:60" ht="14.5" x14ac:dyDescent="0.35">
      <c r="A163" s="119"/>
      <c r="B163" s="119"/>
      <c r="C163" s="119"/>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row>
    <row r="164" spans="1:60" ht="14.5" x14ac:dyDescent="0.35">
      <c r="A164" s="119"/>
      <c r="B164" s="119"/>
      <c r="C164" s="119"/>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row>
    <row r="165" spans="1:60" ht="14.5" x14ac:dyDescent="0.35">
      <c r="A165" s="119"/>
      <c r="B165" s="119"/>
      <c r="C165" s="119"/>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120"/>
      <c r="AK165" s="120"/>
      <c r="AL165" s="120"/>
      <c r="AM165" s="120"/>
      <c r="AN165" s="120"/>
      <c r="AO165" s="120"/>
      <c r="AP165" s="120"/>
      <c r="AQ165" s="120"/>
      <c r="AR165" s="120"/>
      <c r="AS165" s="120"/>
      <c r="AT165" s="120"/>
      <c r="AU165" s="120"/>
      <c r="AV165" s="120"/>
      <c r="AW165" s="120"/>
      <c r="AX165" s="120"/>
      <c r="AY165" s="120"/>
      <c r="AZ165" s="120"/>
      <c r="BA165" s="120"/>
      <c r="BB165" s="120"/>
      <c r="BC165" s="120"/>
      <c r="BD165" s="120"/>
      <c r="BE165" s="120"/>
      <c r="BF165" s="120"/>
      <c r="BG165" s="120"/>
      <c r="BH165" s="120"/>
    </row>
    <row r="166" spans="1:60" ht="14.5" x14ac:dyDescent="0.35">
      <c r="A166" s="119"/>
      <c r="B166" s="119"/>
      <c r="C166" s="119"/>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row>
    <row r="167" spans="1:60" ht="14.5" x14ac:dyDescent="0.35">
      <c r="A167" s="119"/>
      <c r="B167" s="119"/>
      <c r="C167" s="119"/>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0"/>
      <c r="AL167" s="120"/>
      <c r="AM167" s="120"/>
      <c r="AN167" s="120"/>
      <c r="AO167" s="120"/>
      <c r="AP167" s="120"/>
      <c r="AQ167" s="120"/>
      <c r="AR167" s="120"/>
      <c r="AS167" s="120"/>
      <c r="AT167" s="120"/>
      <c r="AU167" s="120"/>
      <c r="AV167" s="120"/>
      <c r="AW167" s="120"/>
      <c r="AX167" s="120"/>
      <c r="AY167" s="120"/>
      <c r="AZ167" s="120"/>
      <c r="BA167" s="120"/>
      <c r="BB167" s="120"/>
      <c r="BC167" s="120"/>
      <c r="BD167" s="120"/>
      <c r="BE167" s="120"/>
      <c r="BF167" s="120"/>
      <c r="BG167" s="120"/>
      <c r="BH167" s="120"/>
    </row>
    <row r="168" spans="1:60" ht="14.5" x14ac:dyDescent="0.35">
      <c r="A168" s="119"/>
      <c r="B168" s="119"/>
      <c r="C168" s="119"/>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0"/>
      <c r="AK168" s="120"/>
      <c r="AL168" s="120"/>
      <c r="AM168" s="120"/>
      <c r="AN168" s="120"/>
      <c r="AO168" s="120"/>
      <c r="AP168" s="120"/>
      <c r="AQ168" s="120"/>
      <c r="AR168" s="120"/>
      <c r="AS168" s="120"/>
      <c r="AT168" s="120"/>
      <c r="AU168" s="120"/>
      <c r="AV168" s="120"/>
      <c r="AW168" s="120"/>
      <c r="AX168" s="120"/>
      <c r="AY168" s="120"/>
      <c r="AZ168" s="120"/>
      <c r="BA168" s="120"/>
      <c r="BB168" s="120"/>
      <c r="BC168" s="120"/>
      <c r="BD168" s="120"/>
      <c r="BE168" s="120"/>
      <c r="BF168" s="120"/>
      <c r="BG168" s="120"/>
      <c r="BH168" s="120"/>
    </row>
    <row r="169" spans="1:60" ht="14.5" x14ac:dyDescent="0.35">
      <c r="A169" s="119"/>
      <c r="B169" s="119"/>
      <c r="C169" s="119"/>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c r="AJ169" s="120"/>
      <c r="AK169" s="120"/>
      <c r="AL169" s="120"/>
      <c r="AM169" s="120"/>
      <c r="AN169" s="120"/>
      <c r="AO169" s="120"/>
      <c r="AP169" s="120"/>
      <c r="AQ169" s="120"/>
      <c r="AR169" s="120"/>
      <c r="AS169" s="120"/>
      <c r="AT169" s="120"/>
      <c r="AU169" s="120"/>
      <c r="AV169" s="120"/>
      <c r="AW169" s="120"/>
      <c r="AX169" s="120"/>
      <c r="AY169" s="120"/>
      <c r="AZ169" s="120"/>
      <c r="BA169" s="120"/>
      <c r="BB169" s="120"/>
      <c r="BC169" s="120"/>
      <c r="BD169" s="120"/>
      <c r="BE169" s="120"/>
      <c r="BF169" s="120"/>
      <c r="BG169" s="120"/>
      <c r="BH169" s="120"/>
    </row>
    <row r="170" spans="1:60" ht="14.5" x14ac:dyDescent="0.35">
      <c r="A170" s="119"/>
      <c r="B170" s="119"/>
      <c r="C170" s="119"/>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c r="AI170" s="120"/>
      <c r="AJ170" s="120"/>
      <c r="AK170" s="120"/>
      <c r="AL170" s="120"/>
      <c r="AM170" s="120"/>
      <c r="AN170" s="120"/>
      <c r="AO170" s="120"/>
      <c r="AP170" s="120"/>
      <c r="AQ170" s="120"/>
      <c r="AR170" s="120"/>
      <c r="AS170" s="120"/>
      <c r="AT170" s="120"/>
      <c r="AU170" s="120"/>
      <c r="AV170" s="120"/>
      <c r="AW170" s="120"/>
      <c r="AX170" s="120"/>
      <c r="AY170" s="120"/>
      <c r="AZ170" s="120"/>
      <c r="BA170" s="120"/>
      <c r="BB170" s="120"/>
      <c r="BC170" s="120"/>
      <c r="BD170" s="120"/>
      <c r="BE170" s="120"/>
      <c r="BF170" s="120"/>
      <c r="BG170" s="120"/>
      <c r="BH170" s="120"/>
    </row>
    <row r="171" spans="1:60" ht="14.5" x14ac:dyDescent="0.35">
      <c r="A171" s="119"/>
      <c r="B171" s="119"/>
      <c r="C171" s="119"/>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c r="AM171" s="120"/>
      <c r="AN171" s="120"/>
      <c r="AO171" s="120"/>
      <c r="AP171" s="120"/>
      <c r="AQ171" s="120"/>
      <c r="AR171" s="120"/>
      <c r="AS171" s="120"/>
      <c r="AT171" s="120"/>
      <c r="AU171" s="120"/>
      <c r="AV171" s="120"/>
      <c r="AW171" s="120"/>
      <c r="AX171" s="120"/>
      <c r="AY171" s="120"/>
      <c r="AZ171" s="120"/>
      <c r="BA171" s="120"/>
      <c r="BB171" s="120"/>
      <c r="BC171" s="120"/>
      <c r="BD171" s="120"/>
      <c r="BE171" s="120"/>
      <c r="BF171" s="120"/>
      <c r="BG171" s="120"/>
      <c r="BH171" s="120"/>
    </row>
    <row r="172" spans="1:60" ht="14.5" x14ac:dyDescent="0.35">
      <c r="A172" s="119"/>
      <c r="B172" s="119"/>
      <c r="C172" s="119"/>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c r="AV172" s="120"/>
      <c r="AW172" s="120"/>
      <c r="AX172" s="120"/>
      <c r="AY172" s="120"/>
      <c r="AZ172" s="120"/>
      <c r="BA172" s="120"/>
      <c r="BB172" s="120"/>
      <c r="BC172" s="120"/>
      <c r="BD172" s="120"/>
      <c r="BE172" s="120"/>
      <c r="BF172" s="120"/>
      <c r="BG172" s="120"/>
      <c r="BH172" s="120"/>
    </row>
    <row r="173" spans="1:60" ht="14.5" x14ac:dyDescent="0.35">
      <c r="A173" s="119"/>
      <c r="B173" s="119"/>
      <c r="C173" s="119"/>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c r="AN173" s="120"/>
      <c r="AO173" s="120"/>
      <c r="AP173" s="120"/>
      <c r="AQ173" s="120"/>
      <c r="AR173" s="120"/>
      <c r="AS173" s="120"/>
      <c r="AT173" s="120"/>
      <c r="AU173" s="120"/>
      <c r="AV173" s="120"/>
      <c r="AW173" s="120"/>
      <c r="AX173" s="120"/>
      <c r="AY173" s="120"/>
      <c r="AZ173" s="120"/>
      <c r="BA173" s="120"/>
      <c r="BB173" s="120"/>
      <c r="BC173" s="120"/>
      <c r="BD173" s="120"/>
      <c r="BE173" s="120"/>
      <c r="BF173" s="120"/>
      <c r="BG173" s="120"/>
      <c r="BH173" s="120"/>
    </row>
    <row r="174" spans="1:60" ht="14.5" x14ac:dyDescent="0.35">
      <c r="A174" s="119"/>
      <c r="B174" s="119"/>
      <c r="C174" s="119"/>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c r="AN174" s="120"/>
      <c r="AO174" s="120"/>
      <c r="AP174" s="120"/>
      <c r="AQ174" s="120"/>
      <c r="AR174" s="120"/>
      <c r="AS174" s="120"/>
      <c r="AT174" s="120"/>
      <c r="AU174" s="120"/>
      <c r="AV174" s="120"/>
      <c r="AW174" s="120"/>
      <c r="AX174" s="120"/>
      <c r="AY174" s="120"/>
      <c r="AZ174" s="120"/>
      <c r="BA174" s="120"/>
      <c r="BB174" s="120"/>
      <c r="BC174" s="120"/>
      <c r="BD174" s="120"/>
      <c r="BE174" s="120"/>
      <c r="BF174" s="120"/>
      <c r="BG174" s="120"/>
      <c r="BH174" s="120"/>
    </row>
    <row r="175" spans="1:60" ht="14.5" x14ac:dyDescent="0.35">
      <c r="A175" s="119"/>
      <c r="B175" s="119"/>
      <c r="C175" s="119"/>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c r="AG175" s="120"/>
      <c r="AH175" s="120"/>
      <c r="AI175" s="120"/>
      <c r="AJ175" s="120"/>
      <c r="AK175" s="120"/>
      <c r="AL175" s="120"/>
      <c r="AM175" s="120"/>
      <c r="AN175" s="120"/>
      <c r="AO175" s="120"/>
      <c r="AP175" s="120"/>
      <c r="AQ175" s="120"/>
      <c r="AR175" s="120"/>
      <c r="AS175" s="120"/>
      <c r="AT175" s="120"/>
      <c r="AU175" s="120"/>
      <c r="AV175" s="120"/>
      <c r="AW175" s="120"/>
      <c r="AX175" s="120"/>
      <c r="AY175" s="120"/>
      <c r="AZ175" s="120"/>
      <c r="BA175" s="120"/>
      <c r="BB175" s="120"/>
      <c r="BC175" s="120"/>
      <c r="BD175" s="120"/>
      <c r="BE175" s="120"/>
      <c r="BF175" s="120"/>
      <c r="BG175" s="120"/>
      <c r="BH175" s="120"/>
    </row>
    <row r="176" spans="1:60" ht="14.5" x14ac:dyDescent="0.35">
      <c r="A176" s="119"/>
      <c r="B176" s="119"/>
      <c r="C176" s="119"/>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c r="AG176" s="120"/>
      <c r="AH176" s="120"/>
      <c r="AI176" s="120"/>
      <c r="AJ176" s="120"/>
      <c r="AK176" s="120"/>
      <c r="AL176" s="120"/>
      <c r="AM176" s="120"/>
      <c r="AN176" s="120"/>
      <c r="AO176" s="120"/>
      <c r="AP176" s="120"/>
      <c r="AQ176" s="120"/>
      <c r="AR176" s="120"/>
      <c r="AS176" s="120"/>
      <c r="AT176" s="120"/>
      <c r="AU176" s="120"/>
      <c r="AV176" s="120"/>
      <c r="AW176" s="120"/>
      <c r="AX176" s="120"/>
      <c r="AY176" s="120"/>
      <c r="AZ176" s="120"/>
      <c r="BA176" s="120"/>
      <c r="BB176" s="120"/>
      <c r="BC176" s="120"/>
      <c r="BD176" s="120"/>
      <c r="BE176" s="120"/>
      <c r="BF176" s="120"/>
      <c r="BG176" s="120"/>
      <c r="BH176" s="120"/>
    </row>
    <row r="177" spans="1:60" ht="14.5" x14ac:dyDescent="0.35">
      <c r="A177" s="119"/>
      <c r="B177" s="119"/>
      <c r="C177" s="119"/>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c r="AI177" s="120"/>
      <c r="AJ177" s="120"/>
      <c r="AK177" s="120"/>
      <c r="AL177" s="120"/>
      <c r="AM177" s="120"/>
      <c r="AN177" s="120"/>
      <c r="AO177" s="120"/>
      <c r="AP177" s="120"/>
      <c r="AQ177" s="120"/>
      <c r="AR177" s="120"/>
      <c r="AS177" s="120"/>
      <c r="AT177" s="120"/>
      <c r="AU177" s="120"/>
      <c r="AV177" s="120"/>
      <c r="AW177" s="120"/>
      <c r="AX177" s="120"/>
      <c r="AY177" s="120"/>
      <c r="AZ177" s="120"/>
      <c r="BA177" s="120"/>
      <c r="BB177" s="120"/>
      <c r="BC177" s="120"/>
      <c r="BD177" s="120"/>
      <c r="BE177" s="120"/>
      <c r="BF177" s="120"/>
      <c r="BG177" s="120"/>
      <c r="BH177" s="120"/>
    </row>
    <row r="178" spans="1:60" ht="14.5" x14ac:dyDescent="0.35">
      <c r="A178" s="119"/>
      <c r="B178" s="119"/>
      <c r="C178" s="119"/>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c r="AG178" s="120"/>
      <c r="AH178" s="120"/>
      <c r="AI178" s="120"/>
      <c r="AJ178" s="120"/>
      <c r="AK178" s="120"/>
      <c r="AL178" s="120"/>
      <c r="AM178" s="120"/>
      <c r="AN178" s="120"/>
      <c r="AO178" s="120"/>
      <c r="AP178" s="120"/>
      <c r="AQ178" s="120"/>
      <c r="AR178" s="120"/>
      <c r="AS178" s="120"/>
      <c r="AT178" s="120"/>
      <c r="AU178" s="120"/>
      <c r="AV178" s="120"/>
      <c r="AW178" s="120"/>
      <c r="AX178" s="120"/>
      <c r="AY178" s="120"/>
      <c r="AZ178" s="120"/>
      <c r="BA178" s="120"/>
      <c r="BB178" s="120"/>
      <c r="BC178" s="120"/>
      <c r="BD178" s="120"/>
      <c r="BE178" s="120"/>
      <c r="BF178" s="120"/>
      <c r="BG178" s="120"/>
      <c r="BH178" s="120"/>
    </row>
    <row r="179" spans="1:60" ht="14.5" x14ac:dyDescent="0.35">
      <c r="A179" s="119"/>
      <c r="B179" s="119"/>
      <c r="C179" s="119"/>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c r="AG179" s="120"/>
      <c r="AH179" s="120"/>
      <c r="AI179" s="120"/>
      <c r="AJ179" s="120"/>
      <c r="AK179" s="120"/>
      <c r="AL179" s="120"/>
      <c r="AM179" s="120"/>
      <c r="AN179" s="120"/>
      <c r="AO179" s="120"/>
      <c r="AP179" s="120"/>
      <c r="AQ179" s="120"/>
      <c r="AR179" s="120"/>
      <c r="AS179" s="120"/>
      <c r="AT179" s="120"/>
      <c r="AU179" s="120"/>
      <c r="AV179" s="120"/>
      <c r="AW179" s="120"/>
      <c r="AX179" s="120"/>
      <c r="AY179" s="120"/>
      <c r="AZ179" s="120"/>
      <c r="BA179" s="120"/>
      <c r="BB179" s="120"/>
      <c r="BC179" s="120"/>
      <c r="BD179" s="120"/>
      <c r="BE179" s="120"/>
      <c r="BF179" s="120"/>
      <c r="BG179" s="120"/>
      <c r="BH179" s="120"/>
    </row>
    <row r="180" spans="1:60" ht="14.5" x14ac:dyDescent="0.35">
      <c r="A180" s="119"/>
      <c r="B180" s="119"/>
      <c r="C180" s="119"/>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0"/>
      <c r="AK180" s="120"/>
      <c r="AL180" s="120"/>
      <c r="AM180" s="120"/>
      <c r="AN180" s="120"/>
      <c r="AO180" s="120"/>
      <c r="AP180" s="120"/>
      <c r="AQ180" s="120"/>
      <c r="AR180" s="120"/>
      <c r="AS180" s="120"/>
      <c r="AT180" s="120"/>
      <c r="AU180" s="120"/>
      <c r="AV180" s="120"/>
      <c r="AW180" s="120"/>
      <c r="AX180" s="120"/>
      <c r="AY180" s="120"/>
      <c r="AZ180" s="120"/>
      <c r="BA180" s="120"/>
      <c r="BB180" s="120"/>
      <c r="BC180" s="120"/>
      <c r="BD180" s="120"/>
      <c r="BE180" s="120"/>
      <c r="BF180" s="120"/>
      <c r="BG180" s="120"/>
      <c r="BH180" s="120"/>
    </row>
    <row r="181" spans="1:60" ht="14.5" x14ac:dyDescent="0.35">
      <c r="A181" s="119"/>
      <c r="B181" s="119"/>
      <c r="C181" s="119"/>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row>
    <row r="182" spans="1:60" ht="14.5" x14ac:dyDescent="0.35">
      <c r="A182" s="119"/>
      <c r="B182" s="119"/>
      <c r="C182" s="119"/>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row>
    <row r="183" spans="1:60" ht="14.5" x14ac:dyDescent="0.35">
      <c r="A183" s="119"/>
      <c r="B183" s="119"/>
      <c r="C183" s="119"/>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row>
    <row r="184" spans="1:60" ht="14.5" x14ac:dyDescent="0.35">
      <c r="A184" s="119"/>
      <c r="B184" s="119"/>
      <c r="C184" s="119"/>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row>
    <row r="185" spans="1:60" ht="14.5" x14ac:dyDescent="0.35">
      <c r="A185" s="119"/>
      <c r="B185" s="119"/>
      <c r="C185" s="119"/>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row>
    <row r="186" spans="1:60" ht="14.5" x14ac:dyDescent="0.35">
      <c r="A186" s="119"/>
      <c r="B186" s="119"/>
      <c r="C186" s="119"/>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row>
    <row r="187" spans="1:60" ht="14.5" x14ac:dyDescent="0.35">
      <c r="A187" s="119"/>
      <c r="B187" s="119"/>
      <c r="C187" s="119"/>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row>
    <row r="188" spans="1:60" ht="14.5" x14ac:dyDescent="0.35">
      <c r="A188" s="119"/>
      <c r="B188" s="119"/>
      <c r="C188" s="119"/>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row>
    <row r="189" spans="1:60" ht="14.5" x14ac:dyDescent="0.35">
      <c r="A189" s="119"/>
      <c r="B189" s="119"/>
      <c r="C189" s="119"/>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row>
    <row r="190" spans="1:60" ht="14.5" x14ac:dyDescent="0.35">
      <c r="A190" s="119"/>
      <c r="B190" s="119"/>
      <c r="C190" s="119"/>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row>
    <row r="191" spans="1:60" ht="14.5" x14ac:dyDescent="0.35">
      <c r="A191" s="119"/>
      <c r="B191" s="119"/>
      <c r="C191" s="119"/>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row>
    <row r="192" spans="1:60" ht="14.5" x14ac:dyDescent="0.35">
      <c r="A192" s="119"/>
      <c r="B192" s="119"/>
      <c r="C192" s="119"/>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row>
    <row r="193" spans="1:60" ht="14.5" x14ac:dyDescent="0.35">
      <c r="A193" s="119"/>
      <c r="B193" s="119"/>
      <c r="C193" s="119"/>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row>
    <row r="194" spans="1:60" ht="14.5" x14ac:dyDescent="0.35">
      <c r="A194" s="119"/>
      <c r="B194" s="119"/>
      <c r="C194" s="119"/>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row>
    <row r="195" spans="1:60" ht="14.5" x14ac:dyDescent="0.35">
      <c r="A195" s="119"/>
      <c r="B195" s="119"/>
      <c r="C195" s="119"/>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row>
    <row r="196" spans="1:60" ht="14.5" x14ac:dyDescent="0.35">
      <c r="A196" s="119"/>
      <c r="B196" s="119"/>
      <c r="C196" s="119"/>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row>
    <row r="197" spans="1:60" ht="14.5" x14ac:dyDescent="0.35">
      <c r="A197" s="119"/>
      <c r="B197" s="119"/>
      <c r="C197" s="119"/>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c r="AG197" s="120"/>
      <c r="AH197" s="120"/>
      <c r="AI197" s="120"/>
      <c r="AJ197" s="120"/>
      <c r="AK197" s="120"/>
      <c r="AL197" s="120"/>
      <c r="AM197" s="120"/>
      <c r="AN197" s="120"/>
      <c r="AO197" s="120"/>
      <c r="AP197" s="120"/>
      <c r="AQ197" s="120"/>
      <c r="AR197" s="120"/>
      <c r="AS197" s="120"/>
      <c r="AT197" s="120"/>
      <c r="AU197" s="120"/>
      <c r="AV197" s="120"/>
      <c r="AW197" s="120"/>
      <c r="AX197" s="120"/>
      <c r="AY197" s="120"/>
      <c r="AZ197" s="120"/>
      <c r="BA197" s="120"/>
      <c r="BB197" s="120"/>
      <c r="BC197" s="120"/>
      <c r="BD197" s="120"/>
      <c r="BE197" s="120"/>
      <c r="BF197" s="120"/>
      <c r="BG197" s="120"/>
      <c r="BH197" s="120"/>
    </row>
    <row r="198" spans="1:60" ht="14.5" x14ac:dyDescent="0.35">
      <c r="A198" s="119"/>
      <c r="B198" s="119"/>
      <c r="C198" s="119"/>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c r="AG198" s="120"/>
      <c r="AH198" s="120"/>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row>
    <row r="199" spans="1:60" ht="14.5" x14ac:dyDescent="0.35">
      <c r="A199" s="119"/>
      <c r="B199" s="119"/>
      <c r="C199" s="119"/>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row>
    <row r="200" spans="1:60" ht="14.5" x14ac:dyDescent="0.35">
      <c r="A200" s="119"/>
      <c r="B200" s="119"/>
      <c r="C200" s="119"/>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c r="AV200" s="120"/>
      <c r="AW200" s="120"/>
      <c r="AX200" s="120"/>
      <c r="AY200" s="120"/>
      <c r="AZ200" s="120"/>
      <c r="BA200" s="120"/>
      <c r="BB200" s="120"/>
      <c r="BC200" s="120"/>
      <c r="BD200" s="120"/>
      <c r="BE200" s="120"/>
      <c r="BF200" s="120"/>
      <c r="BG200" s="120"/>
      <c r="BH200" s="120"/>
    </row>
    <row r="201" spans="1:60" ht="14.5" x14ac:dyDescent="0.35">
      <c r="A201" s="119"/>
      <c r="B201" s="119"/>
      <c r="C201" s="119"/>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c r="AG201" s="120"/>
      <c r="AH201" s="120"/>
      <c r="AI201" s="120"/>
      <c r="AJ201" s="120"/>
      <c r="AK201" s="120"/>
      <c r="AL201" s="120"/>
      <c r="AM201" s="120"/>
      <c r="AN201" s="120"/>
      <c r="AO201" s="120"/>
      <c r="AP201" s="120"/>
      <c r="AQ201" s="120"/>
      <c r="AR201" s="120"/>
      <c r="AS201" s="120"/>
      <c r="AT201" s="120"/>
      <c r="AU201" s="120"/>
      <c r="AV201" s="120"/>
      <c r="AW201" s="120"/>
      <c r="AX201" s="120"/>
      <c r="AY201" s="120"/>
      <c r="AZ201" s="120"/>
      <c r="BA201" s="120"/>
      <c r="BB201" s="120"/>
      <c r="BC201" s="120"/>
      <c r="BD201" s="120"/>
      <c r="BE201" s="120"/>
      <c r="BF201" s="120"/>
      <c r="BG201" s="120"/>
      <c r="BH201" s="120"/>
    </row>
    <row r="202" spans="1:60" ht="14.5" x14ac:dyDescent="0.35">
      <c r="A202" s="119"/>
      <c r="B202" s="119"/>
      <c r="C202" s="119"/>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c r="AG202" s="120"/>
      <c r="AH202" s="120"/>
      <c r="AI202" s="120"/>
      <c r="AJ202" s="120"/>
      <c r="AK202" s="120"/>
      <c r="AL202" s="120"/>
      <c r="AM202" s="120"/>
      <c r="AN202" s="120"/>
      <c r="AO202" s="120"/>
      <c r="AP202" s="120"/>
      <c r="AQ202" s="120"/>
      <c r="AR202" s="120"/>
      <c r="AS202" s="120"/>
      <c r="AT202" s="120"/>
      <c r="AU202" s="120"/>
      <c r="AV202" s="120"/>
      <c r="AW202" s="120"/>
      <c r="AX202" s="120"/>
      <c r="AY202" s="120"/>
      <c r="AZ202" s="120"/>
      <c r="BA202" s="120"/>
      <c r="BB202" s="120"/>
      <c r="BC202" s="120"/>
      <c r="BD202" s="120"/>
      <c r="BE202" s="120"/>
      <c r="BF202" s="120"/>
      <c r="BG202" s="120"/>
      <c r="BH202" s="120"/>
    </row>
    <row r="203" spans="1:60" ht="14.5" x14ac:dyDescent="0.35">
      <c r="A203" s="119"/>
      <c r="B203" s="119"/>
      <c r="C203" s="119"/>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c r="AG203" s="120"/>
      <c r="AH203" s="120"/>
      <c r="AI203" s="120"/>
      <c r="AJ203" s="120"/>
      <c r="AK203" s="120"/>
      <c r="AL203" s="120"/>
      <c r="AM203" s="120"/>
      <c r="AN203" s="120"/>
      <c r="AO203" s="120"/>
      <c r="AP203" s="120"/>
      <c r="AQ203" s="120"/>
      <c r="AR203" s="120"/>
      <c r="AS203" s="120"/>
      <c r="AT203" s="120"/>
      <c r="AU203" s="120"/>
      <c r="AV203" s="120"/>
      <c r="AW203" s="120"/>
      <c r="AX203" s="120"/>
      <c r="AY203" s="120"/>
      <c r="AZ203" s="120"/>
      <c r="BA203" s="120"/>
      <c r="BB203" s="120"/>
      <c r="BC203" s="120"/>
      <c r="BD203" s="120"/>
      <c r="BE203" s="120"/>
      <c r="BF203" s="120"/>
      <c r="BG203" s="120"/>
      <c r="BH203" s="120"/>
    </row>
    <row r="204" spans="1:60" ht="14.5" x14ac:dyDescent="0.35">
      <c r="A204" s="119"/>
      <c r="B204" s="119"/>
      <c r="C204" s="119"/>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c r="AG204" s="120"/>
      <c r="AH204" s="120"/>
      <c r="AI204" s="120"/>
      <c r="AJ204" s="120"/>
      <c r="AK204" s="120"/>
      <c r="AL204" s="120"/>
      <c r="AM204" s="120"/>
      <c r="AN204" s="120"/>
      <c r="AO204" s="120"/>
      <c r="AP204" s="120"/>
      <c r="AQ204" s="120"/>
      <c r="AR204" s="120"/>
      <c r="AS204" s="120"/>
      <c r="AT204" s="120"/>
      <c r="AU204" s="120"/>
      <c r="AV204" s="120"/>
      <c r="AW204" s="120"/>
      <c r="AX204" s="120"/>
      <c r="AY204" s="120"/>
      <c r="AZ204" s="120"/>
      <c r="BA204" s="120"/>
      <c r="BB204" s="120"/>
      <c r="BC204" s="120"/>
      <c r="BD204" s="120"/>
      <c r="BE204" s="120"/>
      <c r="BF204" s="120"/>
      <c r="BG204" s="120"/>
      <c r="BH204" s="120"/>
    </row>
    <row r="205" spans="1:60" ht="14.5" x14ac:dyDescent="0.35">
      <c r="A205" s="119"/>
      <c r="B205" s="119"/>
      <c r="C205" s="119"/>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c r="AG205" s="120"/>
      <c r="AH205" s="120"/>
      <c r="AI205" s="120"/>
      <c r="AJ205" s="120"/>
      <c r="AK205" s="120"/>
      <c r="AL205" s="120"/>
      <c r="AM205" s="120"/>
      <c r="AN205" s="120"/>
      <c r="AO205" s="120"/>
      <c r="AP205" s="120"/>
      <c r="AQ205" s="120"/>
      <c r="AR205" s="120"/>
      <c r="AS205" s="120"/>
      <c r="AT205" s="120"/>
      <c r="AU205" s="120"/>
      <c r="AV205" s="120"/>
      <c r="AW205" s="120"/>
      <c r="AX205" s="120"/>
      <c r="AY205" s="120"/>
      <c r="AZ205" s="120"/>
      <c r="BA205" s="120"/>
      <c r="BB205" s="120"/>
      <c r="BC205" s="120"/>
      <c r="BD205" s="120"/>
      <c r="BE205" s="120"/>
      <c r="BF205" s="120"/>
      <c r="BG205" s="120"/>
      <c r="BH205" s="120"/>
    </row>
    <row r="206" spans="1:60" ht="14.5" x14ac:dyDescent="0.35">
      <c r="A206" s="119"/>
      <c r="B206" s="119"/>
      <c r="C206" s="119"/>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c r="AG206" s="120"/>
      <c r="AH206" s="120"/>
      <c r="AI206" s="120"/>
      <c r="AJ206" s="120"/>
      <c r="AK206" s="120"/>
      <c r="AL206" s="120"/>
      <c r="AM206" s="120"/>
      <c r="AN206" s="120"/>
      <c r="AO206" s="120"/>
      <c r="AP206" s="120"/>
      <c r="AQ206" s="120"/>
      <c r="AR206" s="120"/>
      <c r="AS206" s="120"/>
      <c r="AT206" s="120"/>
      <c r="AU206" s="120"/>
      <c r="AV206" s="120"/>
      <c r="AW206" s="120"/>
      <c r="AX206" s="120"/>
      <c r="AY206" s="120"/>
      <c r="AZ206" s="120"/>
      <c r="BA206" s="120"/>
      <c r="BB206" s="120"/>
      <c r="BC206" s="120"/>
      <c r="BD206" s="120"/>
      <c r="BE206" s="120"/>
      <c r="BF206" s="120"/>
      <c r="BG206" s="120"/>
      <c r="BH206" s="120"/>
    </row>
    <row r="207" spans="1:60" ht="14.5" x14ac:dyDescent="0.35">
      <c r="A207" s="119"/>
      <c r="B207" s="119"/>
      <c r="C207" s="119"/>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c r="AG207" s="120"/>
      <c r="AH207" s="120"/>
      <c r="AI207" s="120"/>
      <c r="AJ207" s="120"/>
      <c r="AK207" s="120"/>
      <c r="AL207" s="120"/>
      <c r="AM207" s="120"/>
      <c r="AN207" s="120"/>
      <c r="AO207" s="120"/>
      <c r="AP207" s="120"/>
      <c r="AQ207" s="120"/>
      <c r="AR207" s="120"/>
      <c r="AS207" s="120"/>
      <c r="AT207" s="120"/>
      <c r="AU207" s="120"/>
      <c r="AV207" s="120"/>
      <c r="AW207" s="120"/>
      <c r="AX207" s="120"/>
      <c r="AY207" s="120"/>
      <c r="AZ207" s="120"/>
      <c r="BA207" s="120"/>
      <c r="BB207" s="120"/>
      <c r="BC207" s="120"/>
      <c r="BD207" s="120"/>
      <c r="BE207" s="120"/>
      <c r="BF207" s="120"/>
      <c r="BG207" s="120"/>
      <c r="BH207" s="120"/>
    </row>
    <row r="208" spans="1:60" ht="14.5" x14ac:dyDescent="0.35">
      <c r="A208" s="119"/>
      <c r="B208" s="119"/>
      <c r="C208" s="119"/>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c r="AG208" s="120"/>
      <c r="AH208" s="120"/>
      <c r="AI208" s="120"/>
      <c r="AJ208" s="120"/>
      <c r="AK208" s="120"/>
      <c r="AL208" s="120"/>
      <c r="AM208" s="120"/>
      <c r="AN208" s="120"/>
      <c r="AO208" s="120"/>
      <c r="AP208" s="120"/>
      <c r="AQ208" s="120"/>
      <c r="AR208" s="120"/>
      <c r="AS208" s="120"/>
      <c r="AT208" s="120"/>
      <c r="AU208" s="120"/>
      <c r="AV208" s="120"/>
      <c r="AW208" s="120"/>
      <c r="AX208" s="120"/>
      <c r="AY208" s="120"/>
      <c r="AZ208" s="120"/>
      <c r="BA208" s="120"/>
      <c r="BB208" s="120"/>
      <c r="BC208" s="120"/>
      <c r="BD208" s="120"/>
      <c r="BE208" s="120"/>
      <c r="BF208" s="120"/>
      <c r="BG208" s="120"/>
      <c r="BH208" s="120"/>
    </row>
    <row r="209" spans="1:60" ht="14.5" x14ac:dyDescent="0.35">
      <c r="A209" s="119"/>
      <c r="B209" s="119"/>
      <c r="C209" s="119"/>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c r="AG209" s="120"/>
      <c r="AH209" s="120"/>
      <c r="AI209" s="120"/>
      <c r="AJ209" s="120"/>
      <c r="AK209" s="120"/>
      <c r="AL209" s="120"/>
      <c r="AM209" s="120"/>
      <c r="AN209" s="120"/>
      <c r="AO209" s="120"/>
      <c r="AP209" s="120"/>
      <c r="AQ209" s="120"/>
      <c r="AR209" s="120"/>
      <c r="AS209" s="120"/>
      <c r="AT209" s="120"/>
      <c r="AU209" s="120"/>
      <c r="AV209" s="120"/>
      <c r="AW209" s="120"/>
      <c r="AX209" s="120"/>
      <c r="AY209" s="120"/>
      <c r="AZ209" s="120"/>
      <c r="BA209" s="120"/>
      <c r="BB209" s="120"/>
      <c r="BC209" s="120"/>
      <c r="BD209" s="120"/>
      <c r="BE209" s="120"/>
      <c r="BF209" s="120"/>
      <c r="BG209" s="120"/>
      <c r="BH209" s="120"/>
    </row>
    <row r="210" spans="1:60" ht="14.5" x14ac:dyDescent="0.35">
      <c r="A210" s="119"/>
      <c r="B210" s="119"/>
      <c r="C210" s="119"/>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c r="AG210" s="120"/>
      <c r="AH210" s="120"/>
      <c r="AI210" s="120"/>
      <c r="AJ210" s="120"/>
      <c r="AK210" s="120"/>
      <c r="AL210" s="120"/>
      <c r="AM210" s="120"/>
      <c r="AN210" s="120"/>
      <c r="AO210" s="120"/>
      <c r="AP210" s="120"/>
      <c r="AQ210" s="120"/>
      <c r="AR210" s="120"/>
      <c r="AS210" s="120"/>
      <c r="AT210" s="120"/>
      <c r="AU210" s="120"/>
      <c r="AV210" s="120"/>
      <c r="AW210" s="120"/>
      <c r="AX210" s="120"/>
      <c r="AY210" s="120"/>
      <c r="AZ210" s="120"/>
      <c r="BA210" s="120"/>
      <c r="BB210" s="120"/>
      <c r="BC210" s="120"/>
      <c r="BD210" s="120"/>
      <c r="BE210" s="120"/>
      <c r="BF210" s="120"/>
      <c r="BG210" s="120"/>
      <c r="BH210" s="120"/>
    </row>
    <row r="211" spans="1:60" ht="14.5" x14ac:dyDescent="0.35">
      <c r="A211" s="119"/>
      <c r="B211" s="119"/>
      <c r="C211" s="119"/>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c r="AG211" s="120"/>
      <c r="AH211" s="120"/>
      <c r="AI211" s="120"/>
      <c r="AJ211" s="120"/>
      <c r="AK211" s="120"/>
      <c r="AL211" s="120"/>
      <c r="AM211" s="120"/>
      <c r="AN211" s="120"/>
      <c r="AO211" s="120"/>
      <c r="AP211" s="120"/>
      <c r="AQ211" s="120"/>
      <c r="AR211" s="120"/>
      <c r="AS211" s="120"/>
      <c r="AT211" s="120"/>
      <c r="AU211" s="120"/>
      <c r="AV211" s="120"/>
      <c r="AW211" s="120"/>
      <c r="AX211" s="120"/>
      <c r="AY211" s="120"/>
      <c r="AZ211" s="120"/>
      <c r="BA211" s="120"/>
      <c r="BB211" s="120"/>
      <c r="BC211" s="120"/>
      <c r="BD211" s="120"/>
      <c r="BE211" s="120"/>
      <c r="BF211" s="120"/>
      <c r="BG211" s="120"/>
      <c r="BH211" s="120"/>
    </row>
    <row r="212" spans="1:60" ht="14.5" x14ac:dyDescent="0.35">
      <c r="A212" s="119"/>
      <c r="B212" s="119"/>
      <c r="C212" s="119"/>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c r="AG212" s="120"/>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20"/>
      <c r="BE212" s="120"/>
      <c r="BF212" s="120"/>
      <c r="BG212" s="120"/>
      <c r="BH212" s="120"/>
    </row>
    <row r="213" spans="1:60" ht="14.5" x14ac:dyDescent="0.35">
      <c r="A213" s="119"/>
      <c r="B213" s="119"/>
      <c r="C213" s="119"/>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c r="AI213" s="120"/>
      <c r="AJ213" s="120"/>
      <c r="AK213" s="120"/>
      <c r="AL213" s="120"/>
      <c r="AM213" s="120"/>
      <c r="AN213" s="120"/>
      <c r="AO213" s="120"/>
      <c r="AP213" s="120"/>
      <c r="AQ213" s="120"/>
      <c r="AR213" s="120"/>
      <c r="AS213" s="120"/>
      <c r="AT213" s="120"/>
      <c r="AU213" s="120"/>
      <c r="AV213" s="120"/>
      <c r="AW213" s="120"/>
      <c r="AX213" s="120"/>
      <c r="AY213" s="120"/>
      <c r="AZ213" s="120"/>
      <c r="BA213" s="120"/>
      <c r="BB213" s="120"/>
      <c r="BC213" s="120"/>
      <c r="BD213" s="120"/>
      <c r="BE213" s="120"/>
      <c r="BF213" s="120"/>
      <c r="BG213" s="120"/>
      <c r="BH213" s="120"/>
    </row>
    <row r="214" spans="1:60" ht="14.5" x14ac:dyDescent="0.35">
      <c r="A214" s="119"/>
      <c r="B214" s="119"/>
      <c r="C214" s="119"/>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c r="AG214" s="120"/>
      <c r="AH214" s="120"/>
      <c r="AI214" s="120"/>
      <c r="AJ214" s="120"/>
      <c r="AK214" s="120"/>
      <c r="AL214" s="120"/>
      <c r="AM214" s="120"/>
      <c r="AN214" s="120"/>
      <c r="AO214" s="120"/>
      <c r="AP214" s="120"/>
      <c r="AQ214" s="120"/>
      <c r="AR214" s="120"/>
      <c r="AS214" s="120"/>
      <c r="AT214" s="120"/>
      <c r="AU214" s="120"/>
      <c r="AV214" s="120"/>
      <c r="AW214" s="120"/>
      <c r="AX214" s="120"/>
      <c r="AY214" s="120"/>
      <c r="AZ214" s="120"/>
      <c r="BA214" s="120"/>
      <c r="BB214" s="120"/>
      <c r="BC214" s="120"/>
      <c r="BD214" s="120"/>
      <c r="BE214" s="120"/>
      <c r="BF214" s="120"/>
      <c r="BG214" s="120"/>
      <c r="BH214" s="120"/>
    </row>
    <row r="215" spans="1:60" ht="14.5" x14ac:dyDescent="0.35">
      <c r="A215" s="119"/>
      <c r="B215" s="119"/>
      <c r="C215" s="119"/>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c r="AI215" s="120"/>
      <c r="AJ215" s="120"/>
      <c r="AK215" s="120"/>
      <c r="AL215" s="120"/>
      <c r="AM215" s="120"/>
      <c r="AN215" s="120"/>
      <c r="AO215" s="120"/>
      <c r="AP215" s="120"/>
      <c r="AQ215" s="120"/>
      <c r="AR215" s="120"/>
      <c r="AS215" s="120"/>
      <c r="AT215" s="120"/>
      <c r="AU215" s="120"/>
      <c r="AV215" s="120"/>
      <c r="AW215" s="120"/>
      <c r="AX215" s="120"/>
      <c r="AY215" s="120"/>
      <c r="AZ215" s="120"/>
      <c r="BA215" s="120"/>
      <c r="BB215" s="120"/>
      <c r="BC215" s="120"/>
      <c r="BD215" s="120"/>
      <c r="BE215" s="120"/>
      <c r="BF215" s="120"/>
      <c r="BG215" s="120"/>
      <c r="BH215" s="120"/>
    </row>
    <row r="216" spans="1:60" ht="14.5" x14ac:dyDescent="0.35">
      <c r="A216" s="119"/>
      <c r="B216" s="119"/>
      <c r="C216" s="119"/>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0"/>
      <c r="BE216" s="120"/>
      <c r="BF216" s="120"/>
      <c r="BG216" s="120"/>
      <c r="BH216" s="120"/>
    </row>
    <row r="217" spans="1:60" ht="14.5" x14ac:dyDescent="0.35">
      <c r="A217" s="119"/>
      <c r="B217" s="119"/>
      <c r="C217" s="119"/>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20"/>
      <c r="BE217" s="120"/>
      <c r="BF217" s="120"/>
      <c r="BG217" s="120"/>
      <c r="BH217" s="120"/>
    </row>
    <row r="218" spans="1:60" ht="14.5" x14ac:dyDescent="0.35">
      <c r="A218" s="119"/>
      <c r="B218" s="119"/>
      <c r="C218" s="119"/>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c r="AG218" s="120"/>
      <c r="AH218" s="120"/>
      <c r="AI218" s="120"/>
      <c r="AJ218" s="120"/>
      <c r="AK218" s="120"/>
      <c r="AL218" s="120"/>
      <c r="AM218" s="120"/>
      <c r="AN218" s="120"/>
      <c r="AO218" s="120"/>
      <c r="AP218" s="120"/>
      <c r="AQ218" s="120"/>
      <c r="AR218" s="120"/>
      <c r="AS218" s="120"/>
      <c r="AT218" s="120"/>
      <c r="AU218" s="120"/>
      <c r="AV218" s="120"/>
      <c r="AW218" s="120"/>
      <c r="AX218" s="120"/>
      <c r="AY218" s="120"/>
      <c r="AZ218" s="120"/>
      <c r="BA218" s="120"/>
      <c r="BB218" s="120"/>
      <c r="BC218" s="120"/>
      <c r="BD218" s="120"/>
      <c r="BE218" s="120"/>
      <c r="BF218" s="120"/>
      <c r="BG218" s="120"/>
      <c r="BH218" s="120"/>
    </row>
    <row r="219" spans="1:60" ht="14.5" x14ac:dyDescent="0.35">
      <c r="A219" s="119"/>
      <c r="B219" s="119"/>
      <c r="C219" s="119"/>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c r="AG219" s="120"/>
      <c r="AH219" s="120"/>
      <c r="AI219" s="120"/>
      <c r="AJ219" s="120"/>
      <c r="AK219" s="120"/>
      <c r="AL219" s="120"/>
      <c r="AM219" s="120"/>
      <c r="AN219" s="120"/>
      <c r="AO219" s="120"/>
      <c r="AP219" s="120"/>
      <c r="AQ219" s="120"/>
      <c r="AR219" s="120"/>
      <c r="AS219" s="120"/>
      <c r="AT219" s="120"/>
      <c r="AU219" s="120"/>
      <c r="AV219" s="120"/>
      <c r="AW219" s="120"/>
      <c r="AX219" s="120"/>
      <c r="AY219" s="120"/>
      <c r="AZ219" s="120"/>
      <c r="BA219" s="120"/>
      <c r="BB219" s="120"/>
      <c r="BC219" s="120"/>
      <c r="BD219" s="120"/>
      <c r="BE219" s="120"/>
      <c r="BF219" s="120"/>
      <c r="BG219" s="120"/>
      <c r="BH219" s="120"/>
    </row>
    <row r="220" spans="1:60" ht="14.5" x14ac:dyDescent="0.35">
      <c r="A220" s="119"/>
      <c r="B220" s="119"/>
      <c r="C220" s="119"/>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c r="AG220" s="120"/>
      <c r="AH220" s="120"/>
      <c r="AI220" s="120"/>
      <c r="AJ220" s="120"/>
      <c r="AK220" s="120"/>
      <c r="AL220" s="120"/>
      <c r="AM220" s="120"/>
      <c r="AN220" s="120"/>
      <c r="AO220" s="120"/>
      <c r="AP220" s="120"/>
      <c r="AQ220" s="120"/>
      <c r="AR220" s="120"/>
      <c r="AS220" s="120"/>
      <c r="AT220" s="120"/>
      <c r="AU220" s="120"/>
      <c r="AV220" s="120"/>
      <c r="AW220" s="120"/>
      <c r="AX220" s="120"/>
      <c r="AY220" s="120"/>
      <c r="AZ220" s="120"/>
      <c r="BA220" s="120"/>
      <c r="BB220" s="120"/>
      <c r="BC220" s="120"/>
      <c r="BD220" s="120"/>
      <c r="BE220" s="120"/>
      <c r="BF220" s="120"/>
      <c r="BG220" s="120"/>
      <c r="BH220" s="120"/>
    </row>
    <row r="221" spans="1:60" ht="14.5" x14ac:dyDescent="0.35">
      <c r="A221" s="119"/>
      <c r="B221" s="119"/>
      <c r="C221" s="119"/>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c r="AG221" s="120"/>
      <c r="AH221" s="120"/>
      <c r="AI221" s="120"/>
      <c r="AJ221" s="120"/>
      <c r="AK221" s="120"/>
      <c r="AL221" s="120"/>
      <c r="AM221" s="120"/>
      <c r="AN221" s="120"/>
      <c r="AO221" s="120"/>
      <c r="AP221" s="120"/>
      <c r="AQ221" s="120"/>
      <c r="AR221" s="120"/>
      <c r="AS221" s="120"/>
      <c r="AT221" s="120"/>
      <c r="AU221" s="120"/>
      <c r="AV221" s="120"/>
      <c r="AW221" s="120"/>
      <c r="AX221" s="120"/>
      <c r="AY221" s="120"/>
      <c r="AZ221" s="120"/>
      <c r="BA221" s="120"/>
      <c r="BB221" s="120"/>
      <c r="BC221" s="120"/>
      <c r="BD221" s="120"/>
      <c r="BE221" s="120"/>
      <c r="BF221" s="120"/>
      <c r="BG221" s="120"/>
      <c r="BH221" s="120"/>
    </row>
    <row r="222" spans="1:60" ht="14.5" x14ac:dyDescent="0.35">
      <c r="A222" s="119"/>
      <c r="B222" s="119"/>
      <c r="C222" s="119"/>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c r="AG222" s="120"/>
      <c r="AH222" s="120"/>
      <c r="AI222" s="120"/>
      <c r="AJ222" s="120"/>
      <c r="AK222" s="120"/>
      <c r="AL222" s="120"/>
      <c r="AM222" s="120"/>
      <c r="AN222" s="120"/>
      <c r="AO222" s="120"/>
      <c r="AP222" s="120"/>
      <c r="AQ222" s="120"/>
      <c r="AR222" s="120"/>
      <c r="AS222" s="120"/>
      <c r="AT222" s="120"/>
      <c r="AU222" s="120"/>
      <c r="AV222" s="120"/>
      <c r="AW222" s="120"/>
      <c r="AX222" s="120"/>
      <c r="AY222" s="120"/>
      <c r="AZ222" s="120"/>
      <c r="BA222" s="120"/>
      <c r="BB222" s="120"/>
      <c r="BC222" s="120"/>
      <c r="BD222" s="120"/>
      <c r="BE222" s="120"/>
      <c r="BF222" s="120"/>
      <c r="BG222" s="120"/>
      <c r="BH222" s="120"/>
    </row>
    <row r="223" spans="1:60" ht="14.5" x14ac:dyDescent="0.35">
      <c r="A223" s="119"/>
      <c r="B223" s="119"/>
      <c r="C223" s="119"/>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c r="AG223" s="120"/>
      <c r="AH223" s="120"/>
      <c r="AI223" s="120"/>
      <c r="AJ223" s="120"/>
      <c r="AK223" s="120"/>
      <c r="AL223" s="120"/>
      <c r="AM223" s="120"/>
      <c r="AN223" s="120"/>
      <c r="AO223" s="120"/>
      <c r="AP223" s="120"/>
      <c r="AQ223" s="120"/>
      <c r="AR223" s="120"/>
      <c r="AS223" s="120"/>
      <c r="AT223" s="120"/>
      <c r="AU223" s="120"/>
      <c r="AV223" s="120"/>
      <c r="AW223" s="120"/>
      <c r="AX223" s="120"/>
      <c r="AY223" s="120"/>
      <c r="AZ223" s="120"/>
      <c r="BA223" s="120"/>
      <c r="BB223" s="120"/>
      <c r="BC223" s="120"/>
      <c r="BD223" s="120"/>
      <c r="BE223" s="120"/>
      <c r="BF223" s="120"/>
      <c r="BG223" s="120"/>
      <c r="BH223" s="120"/>
    </row>
    <row r="224" spans="1:60" ht="14.5" x14ac:dyDescent="0.35">
      <c r="A224" s="119"/>
      <c r="B224" s="119"/>
      <c r="C224" s="119"/>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c r="AG224" s="120"/>
      <c r="AH224" s="120"/>
      <c r="AI224" s="120"/>
      <c r="AJ224" s="120"/>
      <c r="AK224" s="120"/>
      <c r="AL224" s="120"/>
      <c r="AM224" s="120"/>
      <c r="AN224" s="120"/>
      <c r="AO224" s="120"/>
      <c r="AP224" s="120"/>
      <c r="AQ224" s="120"/>
      <c r="AR224" s="120"/>
      <c r="AS224" s="120"/>
      <c r="AT224" s="120"/>
      <c r="AU224" s="120"/>
      <c r="AV224" s="120"/>
      <c r="AW224" s="120"/>
      <c r="AX224" s="120"/>
      <c r="AY224" s="120"/>
      <c r="AZ224" s="120"/>
      <c r="BA224" s="120"/>
      <c r="BB224" s="120"/>
      <c r="BC224" s="120"/>
      <c r="BD224" s="120"/>
      <c r="BE224" s="120"/>
      <c r="BF224" s="120"/>
      <c r="BG224" s="120"/>
      <c r="BH224" s="120"/>
    </row>
    <row r="225" spans="1:60" ht="14.5" x14ac:dyDescent="0.35">
      <c r="A225" s="119"/>
      <c r="B225" s="119"/>
      <c r="C225" s="119"/>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c r="AG225" s="120"/>
      <c r="AH225" s="120"/>
      <c r="AI225" s="120"/>
      <c r="AJ225" s="120"/>
      <c r="AK225" s="120"/>
      <c r="AL225" s="120"/>
      <c r="AM225" s="120"/>
      <c r="AN225" s="120"/>
      <c r="AO225" s="120"/>
      <c r="AP225" s="120"/>
      <c r="AQ225" s="120"/>
      <c r="AR225" s="120"/>
      <c r="AS225" s="120"/>
      <c r="AT225" s="120"/>
      <c r="AU225" s="120"/>
      <c r="AV225" s="120"/>
      <c r="AW225" s="120"/>
      <c r="AX225" s="120"/>
      <c r="AY225" s="120"/>
      <c r="AZ225" s="120"/>
      <c r="BA225" s="120"/>
      <c r="BB225" s="120"/>
      <c r="BC225" s="120"/>
      <c r="BD225" s="120"/>
      <c r="BE225" s="120"/>
      <c r="BF225" s="120"/>
      <c r="BG225" s="120"/>
      <c r="BH225" s="120"/>
    </row>
    <row r="226" spans="1:60" ht="14.5" x14ac:dyDescent="0.35">
      <c r="A226" s="119"/>
      <c r="B226" s="119"/>
      <c r="C226" s="119"/>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c r="AG226" s="120"/>
      <c r="AH226" s="120"/>
      <c r="AI226" s="120"/>
      <c r="AJ226" s="120"/>
      <c r="AK226" s="120"/>
      <c r="AL226" s="120"/>
      <c r="AM226" s="120"/>
      <c r="AN226" s="120"/>
      <c r="AO226" s="120"/>
      <c r="AP226" s="120"/>
      <c r="AQ226" s="120"/>
      <c r="AR226" s="120"/>
      <c r="AS226" s="120"/>
      <c r="AT226" s="120"/>
      <c r="AU226" s="120"/>
      <c r="AV226" s="120"/>
      <c r="AW226" s="120"/>
      <c r="AX226" s="120"/>
      <c r="AY226" s="120"/>
      <c r="AZ226" s="120"/>
      <c r="BA226" s="120"/>
      <c r="BB226" s="120"/>
      <c r="BC226" s="120"/>
      <c r="BD226" s="120"/>
      <c r="BE226" s="120"/>
      <c r="BF226" s="120"/>
      <c r="BG226" s="120"/>
      <c r="BH226" s="120"/>
    </row>
    <row r="227" spans="1:60" ht="14.5" x14ac:dyDescent="0.35">
      <c r="A227" s="119"/>
      <c r="B227" s="119"/>
      <c r="C227" s="119"/>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c r="AG227" s="120"/>
      <c r="AH227" s="120"/>
      <c r="AI227" s="120"/>
      <c r="AJ227" s="120"/>
      <c r="AK227" s="120"/>
      <c r="AL227" s="120"/>
      <c r="AM227" s="120"/>
      <c r="AN227" s="120"/>
      <c r="AO227" s="120"/>
      <c r="AP227" s="120"/>
      <c r="AQ227" s="120"/>
      <c r="AR227" s="120"/>
      <c r="AS227" s="120"/>
      <c r="AT227" s="120"/>
      <c r="AU227" s="120"/>
      <c r="AV227" s="120"/>
      <c r="AW227" s="120"/>
      <c r="AX227" s="120"/>
      <c r="AY227" s="120"/>
      <c r="AZ227" s="120"/>
      <c r="BA227" s="120"/>
      <c r="BB227" s="120"/>
      <c r="BC227" s="120"/>
      <c r="BD227" s="120"/>
      <c r="BE227" s="120"/>
      <c r="BF227" s="120"/>
      <c r="BG227" s="120"/>
      <c r="BH227" s="120"/>
    </row>
    <row r="228" spans="1:60" ht="14.5" x14ac:dyDescent="0.35">
      <c r="A228" s="119"/>
      <c r="B228" s="119"/>
      <c r="C228" s="119"/>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c r="AG228" s="120"/>
      <c r="AH228" s="120"/>
      <c r="AI228" s="120"/>
      <c r="AJ228" s="120"/>
      <c r="AK228" s="120"/>
      <c r="AL228" s="120"/>
      <c r="AM228" s="120"/>
      <c r="AN228" s="120"/>
      <c r="AO228" s="120"/>
      <c r="AP228" s="120"/>
      <c r="AQ228" s="120"/>
      <c r="AR228" s="120"/>
      <c r="AS228" s="120"/>
      <c r="AT228" s="120"/>
      <c r="AU228" s="120"/>
      <c r="AV228" s="120"/>
      <c r="AW228" s="120"/>
      <c r="AX228" s="120"/>
      <c r="AY228" s="120"/>
      <c r="AZ228" s="120"/>
      <c r="BA228" s="120"/>
      <c r="BB228" s="120"/>
      <c r="BC228" s="120"/>
      <c r="BD228" s="120"/>
      <c r="BE228" s="120"/>
      <c r="BF228" s="120"/>
      <c r="BG228" s="120"/>
      <c r="BH228" s="120"/>
    </row>
    <row r="229" spans="1:60" ht="14.5" x14ac:dyDescent="0.35">
      <c r="A229" s="119"/>
      <c r="B229" s="119"/>
      <c r="C229" s="119"/>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c r="AG229" s="120"/>
      <c r="AH229" s="120"/>
      <c r="AI229" s="120"/>
      <c r="AJ229" s="120"/>
      <c r="AK229" s="120"/>
      <c r="AL229" s="120"/>
      <c r="AM229" s="120"/>
      <c r="AN229" s="120"/>
      <c r="AO229" s="120"/>
      <c r="AP229" s="120"/>
      <c r="AQ229" s="120"/>
      <c r="AR229" s="120"/>
      <c r="AS229" s="120"/>
      <c r="AT229" s="120"/>
      <c r="AU229" s="120"/>
      <c r="AV229" s="120"/>
      <c r="AW229" s="120"/>
      <c r="AX229" s="120"/>
      <c r="AY229" s="120"/>
      <c r="AZ229" s="120"/>
      <c r="BA229" s="120"/>
      <c r="BB229" s="120"/>
      <c r="BC229" s="120"/>
      <c r="BD229" s="120"/>
      <c r="BE229" s="120"/>
      <c r="BF229" s="120"/>
      <c r="BG229" s="120"/>
      <c r="BH229" s="120"/>
    </row>
    <row r="230" spans="1:60" ht="14.5" x14ac:dyDescent="0.35">
      <c r="A230" s="119"/>
      <c r="B230" s="119"/>
      <c r="C230" s="119"/>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row>
    <row r="231" spans="1:60" ht="14.5" x14ac:dyDescent="0.35">
      <c r="A231" s="119"/>
      <c r="B231" s="119"/>
      <c r="C231" s="119"/>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c r="AG231" s="120"/>
      <c r="AH231" s="120"/>
      <c r="AI231" s="120"/>
      <c r="AJ231" s="120"/>
      <c r="AK231" s="120"/>
      <c r="AL231" s="120"/>
      <c r="AM231" s="120"/>
      <c r="AN231" s="120"/>
      <c r="AO231" s="120"/>
      <c r="AP231" s="120"/>
      <c r="AQ231" s="120"/>
      <c r="AR231" s="120"/>
      <c r="AS231" s="120"/>
      <c r="AT231" s="120"/>
      <c r="AU231" s="120"/>
      <c r="AV231" s="120"/>
      <c r="AW231" s="120"/>
      <c r="AX231" s="120"/>
      <c r="AY231" s="120"/>
      <c r="AZ231" s="120"/>
      <c r="BA231" s="120"/>
      <c r="BB231" s="120"/>
      <c r="BC231" s="120"/>
      <c r="BD231" s="120"/>
      <c r="BE231" s="120"/>
      <c r="BF231" s="120"/>
      <c r="BG231" s="120"/>
      <c r="BH231" s="120"/>
    </row>
    <row r="232" spans="1:60" ht="14.5" x14ac:dyDescent="0.35">
      <c r="A232" s="119"/>
      <c r="B232" s="119"/>
      <c r="C232" s="119"/>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120"/>
      <c r="BE232" s="120"/>
      <c r="BF232" s="120"/>
      <c r="BG232" s="120"/>
      <c r="BH232" s="120"/>
    </row>
    <row r="233" spans="1:60" ht="14.5" x14ac:dyDescent="0.35">
      <c r="A233" s="119"/>
      <c r="B233" s="119"/>
      <c r="C233" s="119"/>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c r="AV233" s="120"/>
      <c r="AW233" s="120"/>
      <c r="AX233" s="120"/>
      <c r="AY233" s="120"/>
      <c r="AZ233" s="120"/>
      <c r="BA233" s="120"/>
      <c r="BB233" s="120"/>
      <c r="BC233" s="120"/>
      <c r="BD233" s="120"/>
      <c r="BE233" s="120"/>
      <c r="BF233" s="120"/>
      <c r="BG233" s="120"/>
      <c r="BH233" s="120"/>
    </row>
    <row r="234" spans="1:60" ht="14.5" x14ac:dyDescent="0.35">
      <c r="A234" s="119"/>
      <c r="B234" s="119"/>
      <c r="C234" s="119"/>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row>
    <row r="235" spans="1:60" ht="14.5" x14ac:dyDescent="0.35">
      <c r="A235" s="119"/>
      <c r="B235" s="119"/>
      <c r="C235" s="119"/>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0"/>
      <c r="AL235" s="120"/>
      <c r="AM235" s="120"/>
      <c r="AN235" s="120"/>
      <c r="AO235" s="120"/>
      <c r="AP235" s="120"/>
      <c r="AQ235" s="120"/>
      <c r="AR235" s="120"/>
      <c r="AS235" s="120"/>
      <c r="AT235" s="120"/>
      <c r="AU235" s="120"/>
      <c r="AV235" s="120"/>
      <c r="AW235" s="120"/>
      <c r="AX235" s="120"/>
      <c r="AY235" s="120"/>
      <c r="AZ235" s="120"/>
      <c r="BA235" s="120"/>
      <c r="BB235" s="120"/>
      <c r="BC235" s="120"/>
      <c r="BD235" s="120"/>
      <c r="BE235" s="120"/>
      <c r="BF235" s="120"/>
      <c r="BG235" s="120"/>
      <c r="BH235" s="120"/>
    </row>
    <row r="236" spans="1:60" ht="14.5" x14ac:dyDescent="0.35">
      <c r="A236" s="119"/>
      <c r="B236" s="119"/>
      <c r="C236" s="119"/>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row>
    <row r="237" spans="1:60" ht="14.5" x14ac:dyDescent="0.35">
      <c r="A237" s="119"/>
      <c r="B237" s="119"/>
      <c r="C237" s="119"/>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c r="AJ237" s="120"/>
      <c r="AK237" s="120"/>
      <c r="AL237" s="120"/>
      <c r="AM237" s="120"/>
      <c r="AN237" s="120"/>
      <c r="AO237" s="120"/>
      <c r="AP237" s="120"/>
      <c r="AQ237" s="120"/>
      <c r="AR237" s="120"/>
      <c r="AS237" s="120"/>
      <c r="AT237" s="120"/>
      <c r="AU237" s="120"/>
      <c r="AV237" s="120"/>
      <c r="AW237" s="120"/>
      <c r="AX237" s="120"/>
      <c r="AY237" s="120"/>
      <c r="AZ237" s="120"/>
      <c r="BA237" s="120"/>
      <c r="BB237" s="120"/>
      <c r="BC237" s="120"/>
      <c r="BD237" s="120"/>
      <c r="BE237" s="120"/>
      <c r="BF237" s="120"/>
      <c r="BG237" s="120"/>
      <c r="BH237" s="120"/>
    </row>
    <row r="238" spans="1:60" ht="14.5" x14ac:dyDescent="0.35">
      <c r="A238" s="119"/>
      <c r="B238" s="119"/>
      <c r="C238" s="119"/>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c r="AU238" s="120"/>
      <c r="AV238" s="120"/>
      <c r="AW238" s="120"/>
      <c r="AX238" s="120"/>
      <c r="AY238" s="120"/>
      <c r="AZ238" s="120"/>
      <c r="BA238" s="120"/>
      <c r="BB238" s="120"/>
      <c r="BC238" s="120"/>
      <c r="BD238" s="120"/>
      <c r="BE238" s="120"/>
      <c r="BF238" s="120"/>
      <c r="BG238" s="120"/>
      <c r="BH238" s="120"/>
    </row>
    <row r="239" spans="1:60" ht="14.5" x14ac:dyDescent="0.35">
      <c r="A239" s="119"/>
      <c r="B239" s="119"/>
      <c r="C239" s="119"/>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20"/>
      <c r="AL239" s="120"/>
      <c r="AM239" s="120"/>
      <c r="AN239" s="120"/>
      <c r="AO239" s="120"/>
      <c r="AP239" s="120"/>
      <c r="AQ239" s="120"/>
      <c r="AR239" s="120"/>
      <c r="AS239" s="120"/>
      <c r="AT239" s="120"/>
      <c r="AU239" s="120"/>
      <c r="AV239" s="120"/>
      <c r="AW239" s="120"/>
      <c r="AX239" s="120"/>
      <c r="AY239" s="120"/>
      <c r="AZ239" s="120"/>
      <c r="BA239" s="120"/>
      <c r="BB239" s="120"/>
      <c r="BC239" s="120"/>
      <c r="BD239" s="120"/>
      <c r="BE239" s="120"/>
      <c r="BF239" s="120"/>
      <c r="BG239" s="120"/>
      <c r="BH239" s="120"/>
    </row>
    <row r="240" spans="1:60" ht="14.5" x14ac:dyDescent="0.35">
      <c r="A240" s="119"/>
      <c r="B240" s="119"/>
      <c r="C240" s="119"/>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c r="AJ240" s="120"/>
      <c r="AK240" s="120"/>
      <c r="AL240" s="120"/>
      <c r="AM240" s="120"/>
      <c r="AN240" s="120"/>
      <c r="AO240" s="120"/>
      <c r="AP240" s="120"/>
      <c r="AQ240" s="120"/>
      <c r="AR240" s="120"/>
      <c r="AS240" s="120"/>
      <c r="AT240" s="120"/>
      <c r="AU240" s="120"/>
      <c r="AV240" s="120"/>
      <c r="AW240" s="120"/>
      <c r="AX240" s="120"/>
      <c r="AY240" s="120"/>
      <c r="AZ240" s="120"/>
      <c r="BA240" s="120"/>
      <c r="BB240" s="120"/>
      <c r="BC240" s="120"/>
      <c r="BD240" s="120"/>
      <c r="BE240" s="120"/>
      <c r="BF240" s="120"/>
      <c r="BG240" s="120"/>
      <c r="BH240" s="120"/>
    </row>
    <row r="241" spans="1:60" ht="14.5" x14ac:dyDescent="0.35">
      <c r="A241" s="119"/>
      <c r="B241" s="119"/>
      <c r="C241" s="119"/>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c r="AJ241" s="120"/>
      <c r="AK241" s="120"/>
      <c r="AL241" s="120"/>
      <c r="AM241" s="120"/>
      <c r="AN241" s="120"/>
      <c r="AO241" s="120"/>
      <c r="AP241" s="120"/>
      <c r="AQ241" s="120"/>
      <c r="AR241" s="120"/>
      <c r="AS241" s="120"/>
      <c r="AT241" s="120"/>
      <c r="AU241" s="120"/>
      <c r="AV241" s="120"/>
      <c r="AW241" s="120"/>
      <c r="AX241" s="120"/>
      <c r="AY241" s="120"/>
      <c r="AZ241" s="120"/>
      <c r="BA241" s="120"/>
      <c r="BB241" s="120"/>
      <c r="BC241" s="120"/>
      <c r="BD241" s="120"/>
      <c r="BE241" s="120"/>
      <c r="BF241" s="120"/>
      <c r="BG241" s="120"/>
      <c r="BH241" s="120"/>
    </row>
    <row r="242" spans="1:60" ht="14.5" x14ac:dyDescent="0.35">
      <c r="A242" s="119"/>
      <c r="B242" s="119"/>
      <c r="C242" s="119"/>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c r="AI242" s="120"/>
      <c r="AJ242" s="120"/>
      <c r="AK242" s="120"/>
      <c r="AL242" s="120"/>
      <c r="AM242" s="120"/>
      <c r="AN242" s="120"/>
      <c r="AO242" s="120"/>
      <c r="AP242" s="120"/>
      <c r="AQ242" s="120"/>
      <c r="AR242" s="120"/>
      <c r="AS242" s="120"/>
      <c r="AT242" s="120"/>
      <c r="AU242" s="120"/>
      <c r="AV242" s="120"/>
      <c r="AW242" s="120"/>
      <c r="AX242" s="120"/>
      <c r="AY242" s="120"/>
      <c r="AZ242" s="120"/>
      <c r="BA242" s="120"/>
      <c r="BB242" s="120"/>
      <c r="BC242" s="120"/>
      <c r="BD242" s="120"/>
      <c r="BE242" s="120"/>
      <c r="BF242" s="120"/>
      <c r="BG242" s="120"/>
      <c r="BH242" s="120"/>
    </row>
    <row r="243" spans="1:60" ht="14.5" x14ac:dyDescent="0.35">
      <c r="A243" s="119"/>
      <c r="B243" s="119"/>
      <c r="C243" s="119"/>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0"/>
      <c r="AK243" s="120"/>
      <c r="AL243" s="120"/>
      <c r="AM243" s="120"/>
      <c r="AN243" s="120"/>
      <c r="AO243" s="120"/>
      <c r="AP243" s="120"/>
      <c r="AQ243" s="120"/>
      <c r="AR243" s="120"/>
      <c r="AS243" s="120"/>
      <c r="AT243" s="120"/>
      <c r="AU243" s="120"/>
      <c r="AV243" s="120"/>
      <c r="AW243" s="120"/>
      <c r="AX243" s="120"/>
      <c r="AY243" s="120"/>
      <c r="AZ243" s="120"/>
      <c r="BA243" s="120"/>
      <c r="BB243" s="120"/>
      <c r="BC243" s="120"/>
      <c r="BD243" s="120"/>
      <c r="BE243" s="120"/>
      <c r="BF243" s="120"/>
      <c r="BG243" s="120"/>
      <c r="BH243" s="120"/>
    </row>
    <row r="244" spans="1:60" ht="14.5" x14ac:dyDescent="0.35">
      <c r="A244" s="119"/>
      <c r="B244" s="119"/>
      <c r="C244" s="119"/>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0"/>
      <c r="AK244" s="120"/>
      <c r="AL244" s="120"/>
      <c r="AM244" s="120"/>
      <c r="AN244" s="120"/>
      <c r="AO244" s="120"/>
      <c r="AP244" s="120"/>
      <c r="AQ244" s="120"/>
      <c r="AR244" s="120"/>
      <c r="AS244" s="120"/>
      <c r="AT244" s="120"/>
      <c r="AU244" s="120"/>
      <c r="AV244" s="120"/>
      <c r="AW244" s="120"/>
      <c r="AX244" s="120"/>
      <c r="AY244" s="120"/>
      <c r="AZ244" s="120"/>
      <c r="BA244" s="120"/>
      <c r="BB244" s="120"/>
      <c r="BC244" s="120"/>
      <c r="BD244" s="120"/>
      <c r="BE244" s="120"/>
      <c r="BF244" s="120"/>
      <c r="BG244" s="120"/>
      <c r="BH244" s="120"/>
    </row>
    <row r="245" spans="1:60" ht="14.5" x14ac:dyDescent="0.35">
      <c r="A245" s="119"/>
      <c r="B245" s="119"/>
      <c r="C245" s="119"/>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c r="AI245" s="120"/>
      <c r="AJ245" s="120"/>
      <c r="AK245" s="120"/>
      <c r="AL245" s="120"/>
      <c r="AM245" s="120"/>
      <c r="AN245" s="120"/>
      <c r="AO245" s="120"/>
      <c r="AP245" s="120"/>
      <c r="AQ245" s="120"/>
      <c r="AR245" s="120"/>
      <c r="AS245" s="120"/>
      <c r="AT245" s="120"/>
      <c r="AU245" s="120"/>
      <c r="AV245" s="120"/>
      <c r="AW245" s="120"/>
      <c r="AX245" s="120"/>
      <c r="AY245" s="120"/>
      <c r="AZ245" s="120"/>
      <c r="BA245" s="120"/>
      <c r="BB245" s="120"/>
      <c r="BC245" s="120"/>
      <c r="BD245" s="120"/>
      <c r="BE245" s="120"/>
      <c r="BF245" s="120"/>
      <c r="BG245" s="120"/>
      <c r="BH245" s="120"/>
    </row>
    <row r="246" spans="1:60" ht="14.5" x14ac:dyDescent="0.35">
      <c r="A246" s="119"/>
      <c r="B246" s="119"/>
      <c r="C246" s="119"/>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row>
    <row r="247" spans="1:60" ht="14.5" x14ac:dyDescent="0.35">
      <c r="A247" s="119"/>
      <c r="B247" s="119"/>
      <c r="C247" s="119"/>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c r="AI247" s="120"/>
      <c r="AJ247" s="120"/>
      <c r="AK247" s="120"/>
      <c r="AL247" s="120"/>
      <c r="AM247" s="120"/>
      <c r="AN247" s="120"/>
      <c r="AO247" s="120"/>
      <c r="AP247" s="120"/>
      <c r="AQ247" s="120"/>
      <c r="AR247" s="120"/>
      <c r="AS247" s="120"/>
      <c r="AT247" s="120"/>
      <c r="AU247" s="120"/>
      <c r="AV247" s="120"/>
      <c r="AW247" s="120"/>
      <c r="AX247" s="120"/>
      <c r="AY247" s="120"/>
      <c r="AZ247" s="120"/>
      <c r="BA247" s="120"/>
      <c r="BB247" s="120"/>
      <c r="BC247" s="120"/>
      <c r="BD247" s="120"/>
      <c r="BE247" s="120"/>
      <c r="BF247" s="120"/>
      <c r="BG247" s="120"/>
      <c r="BH247" s="120"/>
    </row>
    <row r="248" spans="1:60" ht="14.5" x14ac:dyDescent="0.35">
      <c r="A248" s="119"/>
      <c r="B248" s="119"/>
      <c r="C248" s="119"/>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0"/>
      <c r="AL248" s="120"/>
      <c r="AM248" s="120"/>
      <c r="AN248" s="120"/>
      <c r="AO248" s="120"/>
      <c r="AP248" s="120"/>
      <c r="AQ248" s="120"/>
      <c r="AR248" s="120"/>
      <c r="AS248" s="120"/>
      <c r="AT248" s="120"/>
      <c r="AU248" s="120"/>
      <c r="AV248" s="120"/>
      <c r="AW248" s="120"/>
      <c r="AX248" s="120"/>
      <c r="AY248" s="120"/>
      <c r="AZ248" s="120"/>
      <c r="BA248" s="120"/>
      <c r="BB248" s="120"/>
      <c r="BC248" s="120"/>
      <c r="BD248" s="120"/>
      <c r="BE248" s="120"/>
      <c r="BF248" s="120"/>
      <c r="BG248" s="120"/>
      <c r="BH248" s="120"/>
    </row>
    <row r="249" spans="1:60" ht="14.5" x14ac:dyDescent="0.35">
      <c r="A249" s="119"/>
      <c r="B249" s="119"/>
      <c r="C249" s="119"/>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0"/>
      <c r="AK249" s="120"/>
      <c r="AL249" s="120"/>
      <c r="AM249" s="120"/>
      <c r="AN249" s="120"/>
      <c r="AO249" s="120"/>
      <c r="AP249" s="120"/>
      <c r="AQ249" s="120"/>
      <c r="AR249" s="120"/>
      <c r="AS249" s="120"/>
      <c r="AT249" s="120"/>
      <c r="AU249" s="120"/>
      <c r="AV249" s="120"/>
      <c r="AW249" s="120"/>
      <c r="AX249" s="120"/>
      <c r="AY249" s="120"/>
      <c r="AZ249" s="120"/>
      <c r="BA249" s="120"/>
      <c r="BB249" s="120"/>
      <c r="BC249" s="120"/>
      <c r="BD249" s="120"/>
      <c r="BE249" s="120"/>
      <c r="BF249" s="120"/>
      <c r="BG249" s="120"/>
      <c r="BH249" s="120"/>
    </row>
    <row r="250" spans="1:60" ht="14.5" x14ac:dyDescent="0.35">
      <c r="A250" s="119"/>
      <c r="B250" s="119"/>
      <c r="C250" s="119"/>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c r="AI250" s="120"/>
      <c r="AJ250" s="120"/>
      <c r="AK250" s="120"/>
      <c r="AL250" s="120"/>
      <c r="AM250" s="120"/>
      <c r="AN250" s="120"/>
      <c r="AO250" s="120"/>
      <c r="AP250" s="120"/>
      <c r="AQ250" s="120"/>
      <c r="AR250" s="120"/>
      <c r="AS250" s="120"/>
      <c r="AT250" s="120"/>
      <c r="AU250" s="120"/>
      <c r="AV250" s="120"/>
      <c r="AW250" s="120"/>
      <c r="AX250" s="120"/>
      <c r="AY250" s="120"/>
      <c r="AZ250" s="120"/>
      <c r="BA250" s="120"/>
      <c r="BB250" s="120"/>
      <c r="BC250" s="120"/>
      <c r="BD250" s="120"/>
      <c r="BE250" s="120"/>
      <c r="BF250" s="120"/>
      <c r="BG250" s="120"/>
      <c r="BH250" s="120"/>
    </row>
    <row r="251" spans="1:60" ht="14.5" x14ac:dyDescent="0.35">
      <c r="A251" s="119"/>
      <c r="B251" s="119"/>
      <c r="C251" s="119"/>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c r="AJ251" s="120"/>
      <c r="AK251" s="120"/>
      <c r="AL251" s="120"/>
      <c r="AM251" s="120"/>
      <c r="AN251" s="120"/>
      <c r="AO251" s="120"/>
      <c r="AP251" s="120"/>
      <c r="AQ251" s="120"/>
      <c r="AR251" s="120"/>
      <c r="AS251" s="120"/>
      <c r="AT251" s="120"/>
      <c r="AU251" s="120"/>
      <c r="AV251" s="120"/>
      <c r="AW251" s="120"/>
      <c r="AX251" s="120"/>
      <c r="AY251" s="120"/>
      <c r="AZ251" s="120"/>
      <c r="BA251" s="120"/>
      <c r="BB251" s="120"/>
      <c r="BC251" s="120"/>
      <c r="BD251" s="120"/>
      <c r="BE251" s="120"/>
      <c r="BF251" s="120"/>
      <c r="BG251" s="120"/>
      <c r="BH251" s="120"/>
    </row>
    <row r="252" spans="1:60" ht="14.5" x14ac:dyDescent="0.35">
      <c r="A252" s="119"/>
      <c r="B252" s="119"/>
      <c r="C252" s="119"/>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c r="AI252" s="120"/>
      <c r="AJ252" s="120"/>
      <c r="AK252" s="120"/>
      <c r="AL252" s="120"/>
      <c r="AM252" s="120"/>
      <c r="AN252" s="120"/>
      <c r="AO252" s="120"/>
      <c r="AP252" s="120"/>
      <c r="AQ252" s="120"/>
      <c r="AR252" s="120"/>
      <c r="AS252" s="120"/>
      <c r="AT252" s="120"/>
      <c r="AU252" s="120"/>
      <c r="AV252" s="120"/>
      <c r="AW252" s="120"/>
      <c r="AX252" s="120"/>
      <c r="AY252" s="120"/>
      <c r="AZ252" s="120"/>
      <c r="BA252" s="120"/>
      <c r="BB252" s="120"/>
      <c r="BC252" s="120"/>
      <c r="BD252" s="120"/>
      <c r="BE252" s="120"/>
      <c r="BF252" s="120"/>
      <c r="BG252" s="120"/>
      <c r="BH252" s="120"/>
    </row>
    <row r="253" spans="1:60" ht="14.5" x14ac:dyDescent="0.35">
      <c r="A253" s="119"/>
      <c r="B253" s="119"/>
      <c r="C253" s="119"/>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c r="AJ253" s="120"/>
      <c r="AK253" s="120"/>
      <c r="AL253" s="120"/>
      <c r="AM253" s="120"/>
      <c r="AN253" s="120"/>
      <c r="AO253" s="120"/>
      <c r="AP253" s="120"/>
      <c r="AQ253" s="120"/>
      <c r="AR253" s="120"/>
      <c r="AS253" s="120"/>
      <c r="AT253" s="120"/>
      <c r="AU253" s="120"/>
      <c r="AV253" s="120"/>
      <c r="AW253" s="120"/>
      <c r="AX253" s="120"/>
      <c r="AY253" s="120"/>
      <c r="AZ253" s="120"/>
      <c r="BA253" s="120"/>
      <c r="BB253" s="120"/>
      <c r="BC253" s="120"/>
      <c r="BD253" s="120"/>
      <c r="BE253" s="120"/>
      <c r="BF253" s="120"/>
      <c r="BG253" s="120"/>
      <c r="BH253" s="120"/>
    </row>
    <row r="254" spans="1:60" ht="14.5" x14ac:dyDescent="0.35">
      <c r="A254" s="119"/>
      <c r="B254" s="119"/>
      <c r="C254" s="119"/>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c r="AJ254" s="120"/>
      <c r="AK254" s="120"/>
      <c r="AL254" s="120"/>
      <c r="AM254" s="120"/>
      <c r="AN254" s="120"/>
      <c r="AO254" s="120"/>
      <c r="AP254" s="120"/>
      <c r="AQ254" s="120"/>
      <c r="AR254" s="120"/>
      <c r="AS254" s="120"/>
      <c r="AT254" s="120"/>
      <c r="AU254" s="120"/>
      <c r="AV254" s="120"/>
      <c r="AW254" s="120"/>
      <c r="AX254" s="120"/>
      <c r="AY254" s="120"/>
      <c r="AZ254" s="120"/>
      <c r="BA254" s="120"/>
      <c r="BB254" s="120"/>
      <c r="BC254" s="120"/>
      <c r="BD254" s="120"/>
      <c r="BE254" s="120"/>
      <c r="BF254" s="120"/>
      <c r="BG254" s="120"/>
      <c r="BH254" s="120"/>
    </row>
    <row r="255" spans="1:60" ht="14.5" x14ac:dyDescent="0.35">
      <c r="A255" s="119"/>
      <c r="B255" s="119"/>
      <c r="C255" s="119"/>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c r="AJ255" s="120"/>
      <c r="AK255" s="120"/>
      <c r="AL255" s="120"/>
      <c r="AM255" s="120"/>
      <c r="AN255" s="120"/>
      <c r="AO255" s="120"/>
      <c r="AP255" s="120"/>
      <c r="AQ255" s="120"/>
      <c r="AR255" s="120"/>
      <c r="AS255" s="120"/>
      <c r="AT255" s="120"/>
      <c r="AU255" s="120"/>
      <c r="AV255" s="120"/>
      <c r="AW255" s="120"/>
      <c r="AX255" s="120"/>
      <c r="AY255" s="120"/>
      <c r="AZ255" s="120"/>
      <c r="BA255" s="120"/>
      <c r="BB255" s="120"/>
      <c r="BC255" s="120"/>
      <c r="BD255" s="120"/>
      <c r="BE255" s="120"/>
      <c r="BF255" s="120"/>
      <c r="BG255" s="120"/>
      <c r="BH255" s="120"/>
    </row>
    <row r="256" spans="1:60" ht="14.5" x14ac:dyDescent="0.35">
      <c r="A256" s="119"/>
      <c r="B256" s="119"/>
      <c r="C256" s="119"/>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0"/>
      <c r="AL256" s="120"/>
      <c r="AM256" s="120"/>
      <c r="AN256" s="120"/>
      <c r="AO256" s="120"/>
      <c r="AP256" s="120"/>
      <c r="AQ256" s="120"/>
      <c r="AR256" s="120"/>
      <c r="AS256" s="120"/>
      <c r="AT256" s="120"/>
      <c r="AU256" s="120"/>
      <c r="AV256" s="120"/>
      <c r="AW256" s="120"/>
      <c r="AX256" s="120"/>
      <c r="AY256" s="120"/>
      <c r="AZ256" s="120"/>
      <c r="BA256" s="120"/>
      <c r="BB256" s="120"/>
      <c r="BC256" s="120"/>
      <c r="BD256" s="120"/>
      <c r="BE256" s="120"/>
      <c r="BF256" s="120"/>
      <c r="BG256" s="120"/>
      <c r="BH256" s="120"/>
    </row>
    <row r="257" spans="1:60" ht="14.5" x14ac:dyDescent="0.35">
      <c r="A257" s="119"/>
      <c r="B257" s="119"/>
      <c r="C257" s="119"/>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row>
    <row r="258" spans="1:60" ht="14.5" x14ac:dyDescent="0.35">
      <c r="A258" s="119"/>
      <c r="B258" s="119"/>
      <c r="C258" s="119"/>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row>
    <row r="259" spans="1:60" ht="14.5" x14ac:dyDescent="0.35">
      <c r="A259" s="119"/>
      <c r="B259" s="119"/>
      <c r="C259" s="119"/>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c r="AI259" s="120"/>
      <c r="AJ259" s="120"/>
      <c r="AK259" s="120"/>
      <c r="AL259" s="120"/>
      <c r="AM259" s="120"/>
      <c r="AN259" s="120"/>
      <c r="AO259" s="120"/>
      <c r="AP259" s="120"/>
      <c r="AQ259" s="120"/>
      <c r="AR259" s="120"/>
      <c r="AS259" s="120"/>
      <c r="AT259" s="120"/>
      <c r="AU259" s="120"/>
      <c r="AV259" s="120"/>
      <c r="AW259" s="120"/>
      <c r="AX259" s="120"/>
      <c r="AY259" s="120"/>
      <c r="AZ259" s="120"/>
      <c r="BA259" s="120"/>
      <c r="BB259" s="120"/>
      <c r="BC259" s="120"/>
      <c r="BD259" s="120"/>
      <c r="BE259" s="120"/>
      <c r="BF259" s="120"/>
      <c r="BG259" s="120"/>
      <c r="BH259" s="120"/>
    </row>
    <row r="260" spans="1:60" ht="14.5" x14ac:dyDescent="0.35">
      <c r="A260" s="119"/>
      <c r="B260" s="119"/>
      <c r="C260" s="119"/>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row>
    <row r="261" spans="1:60" ht="14.5" x14ac:dyDescent="0.35">
      <c r="A261" s="119"/>
      <c r="B261" s="119"/>
      <c r="C261" s="119"/>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row>
    <row r="262" spans="1:60" ht="14.5" x14ac:dyDescent="0.35">
      <c r="A262" s="119"/>
      <c r="B262" s="119"/>
      <c r="C262" s="119"/>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c r="AI262" s="120"/>
      <c r="AJ262" s="120"/>
      <c r="AK262" s="120"/>
      <c r="AL262" s="120"/>
      <c r="AM262" s="120"/>
      <c r="AN262" s="120"/>
      <c r="AO262" s="120"/>
      <c r="AP262" s="120"/>
      <c r="AQ262" s="120"/>
      <c r="AR262" s="120"/>
      <c r="AS262" s="120"/>
      <c r="AT262" s="120"/>
      <c r="AU262" s="120"/>
      <c r="AV262" s="120"/>
      <c r="AW262" s="120"/>
      <c r="AX262" s="120"/>
      <c r="AY262" s="120"/>
      <c r="AZ262" s="120"/>
      <c r="BA262" s="120"/>
      <c r="BB262" s="120"/>
      <c r="BC262" s="120"/>
      <c r="BD262" s="120"/>
      <c r="BE262" s="120"/>
      <c r="BF262" s="120"/>
      <c r="BG262" s="120"/>
      <c r="BH262" s="120"/>
    </row>
    <row r="263" spans="1:60" ht="14.5" x14ac:dyDescent="0.35">
      <c r="A263" s="119"/>
      <c r="B263" s="119"/>
      <c r="C263" s="119"/>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c r="BG263" s="120"/>
      <c r="BH263" s="120"/>
    </row>
    <row r="264" spans="1:60" ht="14.5" x14ac:dyDescent="0.35">
      <c r="A264" s="119"/>
      <c r="B264" s="119"/>
      <c r="C264" s="119"/>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row>
  </sheetData>
  <pageMargins left="0.7" right="0.7" top="0.75" bottom="0.75" header="0.3" footer="0.3"/>
  <pageSetup paperSize="9"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Helårsbalans</vt:lpstr>
      <vt:lpstr>2023_2024_kvartal</vt:lpstr>
      <vt:lpstr>2024_2025_kvartal</vt:lpstr>
      <vt:lpstr>Handel per land 2023-2024</vt:lpstr>
      <vt:lpstr>Handel per kategori 2020-2024</vt:lpstr>
      <vt:lpstr>Detaljerad handel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Marknadsbalans griskött</dc:title>
  <dc:creator>Jordbruksverket@jordbruksverket.se</dc:creator>
  <cp:lastModifiedBy>Åsa Lannhard Öberg</cp:lastModifiedBy>
  <dcterms:created xsi:type="dcterms:W3CDTF">2021-04-07T08:36:25Z</dcterms:created>
  <dcterms:modified xsi:type="dcterms:W3CDTF">2025-12-01T10:11:27Z</dcterms:modified>
</cp:coreProperties>
</file>