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theme/themeOverride1.xml" ContentType="application/vnd.openxmlformats-officedocument.themeOverrid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drawings/drawing2.xml" ContentType="application/vnd.openxmlformats-officedocument.drawing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theme/themeOverride2.xml" ContentType="application/vnd.openxmlformats-officedocument.themeOverrid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theme/themeOverride3.xml" ContentType="application/vnd.openxmlformats-officedocument.themeOverride+xml"/>
  <Override PartName="/xl/drawings/drawing3.xml" ContentType="application/vnd.openxmlformats-officedocument.drawing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theme/themeOverride4.xml" ContentType="application/vnd.openxmlformats-officedocument.themeOverrid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theme/themeOverride5.xml" ContentType="application/vnd.openxmlformats-officedocument.themeOverrid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/>
  <mc:AlternateContent xmlns:mc="http://schemas.openxmlformats.org/markup-compatibility/2006">
    <mc:Choice Requires="x15">
      <x15ac:absPath xmlns:x15ac="http://schemas.microsoft.com/office/spreadsheetml/2010/11/ac" url="G:\Enhet\Livsmedelskedjan och exportenheten\Verksamhetsområden\Animalier\Marknadsbalanser animalier\Balans FÅRKÖTT\"/>
    </mc:Choice>
  </mc:AlternateContent>
  <xr:revisionPtr revIDLastSave="0" documentId="13_ncr:1_{94676F08-95EC-480B-9953-438052D560B4}" xr6:coauthVersionLast="36" xr6:coauthVersionMax="36" xr10:uidLastSave="{00000000-0000-0000-0000-000000000000}"/>
  <bookViews>
    <workbookView xWindow="1520" yWindow="1520" windowWidth="22560" windowHeight="13110" xr2:uid="{00000000-000D-0000-FFFF-FFFF00000000}"/>
  </bookViews>
  <sheets>
    <sheet name="Helårsbalans" sheetId="1" r:id="rId1"/>
    <sheet name="2023_2024_kvartal" sheetId="9" r:id="rId2"/>
    <sheet name="2024_2025_kvartal" sheetId="10" r:id="rId3"/>
    <sheet name="Handel per land 2023-2024" sheetId="5" r:id="rId4"/>
    <sheet name="Handel per kategori 2020-2024" sheetId="6" r:id="rId5"/>
    <sheet name="Detaljerad handel 2024" sheetId="8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6" i="10" l="1"/>
  <c r="E16" i="10"/>
  <c r="F16" i="10" s="1"/>
  <c r="E15" i="10"/>
  <c r="G15" i="10" s="1"/>
  <c r="H16" i="10"/>
  <c r="H15" i="10"/>
  <c r="H12" i="10"/>
  <c r="I17" i="10"/>
  <c r="H17" i="10"/>
  <c r="E17" i="10"/>
  <c r="D17" i="10"/>
  <c r="C17" i="10"/>
  <c r="B17" i="10"/>
  <c r="G17" i="10" l="1"/>
  <c r="F15" i="10"/>
  <c r="F17" i="10" s="1"/>
  <c r="H13" i="10" l="1"/>
  <c r="C11" i="10" l="1"/>
  <c r="D11" i="10"/>
  <c r="H11" i="10"/>
  <c r="I11" i="10"/>
  <c r="B11" i="10"/>
  <c r="E10" i="10"/>
  <c r="G10" i="10" s="1"/>
  <c r="I14" i="10"/>
  <c r="D14" i="10"/>
  <c r="C14" i="10"/>
  <c r="B14" i="10"/>
  <c r="E13" i="10"/>
  <c r="E12" i="10"/>
  <c r="G12" i="10" s="1"/>
  <c r="E9" i="10"/>
  <c r="G9" i="10" s="1"/>
  <c r="E8" i="10"/>
  <c r="G8" i="10" s="1"/>
  <c r="E7" i="10"/>
  <c r="F7" i="10" s="1"/>
  <c r="E6" i="10"/>
  <c r="F6" i="10" s="1"/>
  <c r="G11" i="10" l="1"/>
  <c r="E11" i="10"/>
  <c r="F10" i="10"/>
  <c r="F9" i="10"/>
  <c r="F13" i="10"/>
  <c r="E14" i="10"/>
  <c r="G13" i="10"/>
  <c r="G14" i="10" s="1"/>
  <c r="G7" i="10"/>
  <c r="G6" i="10"/>
  <c r="H14" i="10"/>
  <c r="F8" i="10"/>
  <c r="F12" i="10"/>
  <c r="D29" i="5"/>
  <c r="E29" i="5"/>
  <c r="F29" i="5"/>
  <c r="G13" i="5"/>
  <c r="G12" i="5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5" i="8"/>
  <c r="I30" i="8"/>
  <c r="I31" i="8"/>
  <c r="I32" i="8"/>
  <c r="I33" i="8"/>
  <c r="I29" i="8"/>
  <c r="F11" i="10" l="1"/>
  <c r="F14" i="10"/>
  <c r="H13" i="9"/>
  <c r="H16" i="9"/>
  <c r="H19" i="9"/>
  <c r="E41" i="1" l="1"/>
  <c r="G41" i="1" s="1"/>
  <c r="F41" i="1" l="1"/>
  <c r="E22" i="9"/>
  <c r="E21" i="9"/>
  <c r="I23" i="9"/>
  <c r="H23" i="9"/>
  <c r="D23" i="9"/>
  <c r="C23" i="9"/>
  <c r="B23" i="9"/>
  <c r="F22" i="9" l="1"/>
  <c r="G22" i="9"/>
  <c r="F21" i="9"/>
  <c r="G21" i="9"/>
  <c r="E23" i="9"/>
  <c r="E19" i="9"/>
  <c r="F19" i="9" s="1"/>
  <c r="H18" i="9"/>
  <c r="E18" i="9" s="1"/>
  <c r="G18" i="9" s="1"/>
  <c r="I20" i="9"/>
  <c r="D20" i="9"/>
  <c r="C20" i="9"/>
  <c r="B20" i="9"/>
  <c r="H20" i="9" l="1"/>
  <c r="G23" i="9"/>
  <c r="F23" i="9"/>
  <c r="E20" i="9"/>
  <c r="G19" i="9"/>
  <c r="G20" i="9" s="1"/>
  <c r="F18" i="9"/>
  <c r="F20" i="9" s="1"/>
  <c r="H15" i="9" l="1"/>
  <c r="E15" i="9" s="1"/>
  <c r="G15" i="9" s="1"/>
  <c r="E16" i="9"/>
  <c r="G16" i="9" s="1"/>
  <c r="I17" i="9"/>
  <c r="D17" i="9"/>
  <c r="C17" i="9"/>
  <c r="B17" i="9"/>
  <c r="H17" i="9" l="1"/>
  <c r="G17" i="9"/>
  <c r="F15" i="9"/>
  <c r="F16" i="9"/>
  <c r="E17" i="9"/>
  <c r="F17" i="9" l="1"/>
  <c r="H12" i="9" l="1"/>
  <c r="E13" i="9" s="1"/>
  <c r="F13" i="9" s="1"/>
  <c r="B11" i="9"/>
  <c r="C11" i="9"/>
  <c r="D11" i="9"/>
  <c r="H11" i="9"/>
  <c r="I11" i="9"/>
  <c r="E10" i="9"/>
  <c r="G10" i="9" s="1"/>
  <c r="I14" i="9"/>
  <c r="D14" i="9"/>
  <c r="C14" i="9"/>
  <c r="B14" i="9"/>
  <c r="E9" i="9"/>
  <c r="E8" i="9"/>
  <c r="F8" i="9" s="1"/>
  <c r="E7" i="9"/>
  <c r="G7" i="9" s="1"/>
  <c r="E6" i="9"/>
  <c r="F6" i="9" s="1"/>
  <c r="E11" i="9" l="1"/>
  <c r="F10" i="9"/>
  <c r="H14" i="9"/>
  <c r="E12" i="9"/>
  <c r="G12" i="9" s="1"/>
  <c r="F7" i="9"/>
  <c r="G6" i="9"/>
  <c r="F9" i="9"/>
  <c r="G13" i="9"/>
  <c r="G8" i="9"/>
  <c r="G9" i="9"/>
  <c r="G11" i="9" s="1"/>
  <c r="F11" i="9" l="1"/>
  <c r="G14" i="9"/>
  <c r="E14" i="9"/>
  <c r="F12" i="9"/>
  <c r="F14" i="9" s="1"/>
  <c r="F32" i="6" l="1"/>
  <c r="F24" i="6"/>
  <c r="E28" i="5"/>
  <c r="E30" i="5" s="1"/>
  <c r="E42" i="1" l="1"/>
  <c r="F42" i="1" s="1"/>
  <c r="G42" i="1" l="1"/>
  <c r="E39" i="1" l="1"/>
  <c r="F39" i="1" s="1"/>
  <c r="G39" i="1" l="1"/>
  <c r="E32" i="6" l="1"/>
  <c r="D32" i="6"/>
  <c r="C32" i="6"/>
  <c r="B32" i="6"/>
  <c r="E24" i="6"/>
  <c r="D24" i="6"/>
  <c r="C24" i="6"/>
  <c r="B24" i="6"/>
  <c r="C29" i="5" l="1"/>
  <c r="B29" i="5"/>
  <c r="D28" i="5"/>
  <c r="C28" i="5"/>
  <c r="B28" i="5"/>
  <c r="F13" i="5"/>
  <c r="E13" i="5"/>
  <c r="D13" i="5"/>
  <c r="C13" i="5"/>
  <c r="B13" i="5"/>
  <c r="F12" i="5"/>
  <c r="E12" i="5"/>
  <c r="D12" i="5"/>
  <c r="C12" i="5"/>
  <c r="B12" i="5"/>
  <c r="F28" i="5" l="1"/>
  <c r="C14" i="5"/>
  <c r="C30" i="5"/>
  <c r="F14" i="5"/>
  <c r="D14" i="5"/>
  <c r="E14" i="5"/>
  <c r="B14" i="5"/>
  <c r="B30" i="5"/>
  <c r="F30" i="5" l="1"/>
  <c r="G14" i="5"/>
  <c r="E37" i="1"/>
  <c r="E40" i="1" l="1"/>
  <c r="F40" i="1" s="1"/>
  <c r="E38" i="1"/>
  <c r="G38" i="1" s="1"/>
  <c r="G40" i="1" l="1"/>
  <c r="F38" i="1"/>
  <c r="E36" i="1" l="1"/>
  <c r="G36" i="1" s="1"/>
  <c r="E35" i="1"/>
  <c r="F35" i="1" s="1"/>
  <c r="E34" i="1"/>
  <c r="F34" i="1" s="1"/>
  <c r="E33" i="1"/>
  <c r="G33" i="1" s="1"/>
  <c r="E32" i="1"/>
  <c r="G32" i="1" s="1"/>
  <c r="E31" i="1"/>
  <c r="G31" i="1" s="1"/>
  <c r="E30" i="1"/>
  <c r="G30" i="1" s="1"/>
  <c r="E29" i="1"/>
  <c r="F29" i="1" s="1"/>
  <c r="E28" i="1"/>
  <c r="G28" i="1" s="1"/>
  <c r="E27" i="1"/>
  <c r="F27" i="1" s="1"/>
  <c r="E26" i="1"/>
  <c r="F26" i="1" s="1"/>
  <c r="E25" i="1"/>
  <c r="F25" i="1" s="1"/>
  <c r="E24" i="1"/>
  <c r="G24" i="1" s="1"/>
  <c r="E23" i="1"/>
  <c r="F23" i="1" s="1"/>
  <c r="E22" i="1"/>
  <c r="F22" i="1" s="1"/>
  <c r="E21" i="1"/>
  <c r="G21" i="1" s="1"/>
  <c r="E20" i="1"/>
  <c r="G20" i="1" s="1"/>
  <c r="E19" i="1"/>
  <c r="F19" i="1" s="1"/>
  <c r="E18" i="1"/>
  <c r="G18" i="1" s="1"/>
  <c r="E17" i="1"/>
  <c r="G17" i="1" s="1"/>
  <c r="E16" i="1"/>
  <c r="G16" i="1" s="1"/>
  <c r="E15" i="1"/>
  <c r="G15" i="1" s="1"/>
  <c r="E14" i="1"/>
  <c r="G14" i="1" s="1"/>
  <c r="E13" i="1"/>
  <c r="G13" i="1" s="1"/>
  <c r="E12" i="1"/>
  <c r="G12" i="1" s="1"/>
  <c r="G22" i="1" l="1"/>
  <c r="F36" i="1"/>
  <c r="G27" i="1"/>
  <c r="F14" i="1"/>
  <c r="G19" i="1"/>
  <c r="F28" i="1"/>
  <c r="G25" i="1"/>
  <c r="F30" i="1"/>
  <c r="G37" i="1"/>
  <c r="F37" i="1"/>
  <c r="F17" i="1"/>
  <c r="G35" i="1"/>
  <c r="F33" i="1"/>
  <c r="F20" i="1"/>
  <c r="F12" i="1"/>
  <c r="F15" i="1"/>
  <c r="F31" i="1"/>
  <c r="F18" i="1"/>
  <c r="G23" i="1"/>
  <c r="F13" i="1"/>
  <c r="F21" i="1"/>
  <c r="G26" i="1"/>
  <c r="F16" i="1"/>
  <c r="F24" i="1"/>
  <c r="G29" i="1"/>
  <c r="F32" i="1"/>
  <c r="G34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www.statistikdatabasen.scb.se</author>
  </authors>
  <commentList>
    <comment ref="B190" authorId="0" shapeId="0" xr:uid="{3562AE2F-C7E8-4244-9715-37C240A2DE17}">
      <text>
        <r>
          <rPr>
            <sz val="9"/>
            <color rgb="FF000000"/>
            <rFont val="Tahoma"/>
            <family val="2"/>
          </rPr>
          <t xml:space="preserve">Nordmakedonien hette tidigare Makedonien men namnet ändrades under 2019. Namnet Nordmakedonien används även för åren före 2019 i denna tabell.
</t>
        </r>
      </text>
    </comment>
  </commentList>
</comments>
</file>

<file path=xl/sharedStrings.xml><?xml version="1.0" encoding="utf-8"?>
<sst xmlns="http://schemas.openxmlformats.org/spreadsheetml/2006/main" count="224" uniqueCount="128">
  <si>
    <t>Produktion</t>
  </si>
  <si>
    <t>Import</t>
  </si>
  <si>
    <t>Export</t>
  </si>
  <si>
    <t>Totalkonsumtion</t>
  </si>
  <si>
    <t>Totalkonsumtion kg/capita</t>
  </si>
  <si>
    <t>Hemslakt</t>
  </si>
  <si>
    <t>Befolkning</t>
  </si>
  <si>
    <t>Källa: Jordbruksverket och Statistiska centralbyrån</t>
  </si>
  <si>
    <t xml:space="preserve">Information om beräkningen finns under fliken "Helårsbalans". </t>
  </si>
  <si>
    <t>År</t>
  </si>
  <si>
    <t>Totalt</t>
  </si>
  <si>
    <t>Nya Zeeland</t>
  </si>
  <si>
    <t>Tyskland</t>
  </si>
  <si>
    <t>Övriga</t>
  </si>
  <si>
    <t>Danmark</t>
  </si>
  <si>
    <t>Produktkategori</t>
  </si>
  <si>
    <t>2021</t>
  </si>
  <si>
    <t>Förändring föregående år</t>
  </si>
  <si>
    <t>Total import</t>
  </si>
  <si>
    <t>2020</t>
  </si>
  <si>
    <t>Finland</t>
  </si>
  <si>
    <t>Irland</t>
  </si>
  <si>
    <t>Nederländerna</t>
  </si>
  <si>
    <t>Fårkött med ben</t>
  </si>
  <si>
    <t>Benfritt fårkött</t>
  </si>
  <si>
    <t>Beredda fårköttsprodukter</t>
  </si>
  <si>
    <t>2022</t>
  </si>
  <si>
    <t>2023 jan-mar</t>
  </si>
  <si>
    <t>2023 jan-jun</t>
  </si>
  <si>
    <t>2023 jan-sep</t>
  </si>
  <si>
    <t>2023 jan-dec</t>
  </si>
  <si>
    <t>Totalkonsumtionen i kg/capita är framräknad genom att dividera summan för riket med ett snitt av befolkningen aktuell period.</t>
  </si>
  <si>
    <t xml:space="preserve">I balansen är handeln omräknad till slaktkroppsekvivalenter via viktningstal för att möjliggöra en jämförelse med produktionen i slaktad vikt. </t>
  </si>
  <si>
    <t xml:space="preserve">Totalkonsumtionen är framräknad som produktion+import-export. För helår visas den officiella siffran för totalkonsumtionen medan den baseras på en inofficiell beräkning för kvartal i kommande flikar.  </t>
  </si>
  <si>
    <t>2023</t>
  </si>
  <si>
    <t>Totalt 2023</t>
  </si>
  <si>
    <t>Import av fårkött till Sverige per land, ton slaktad vikt</t>
  </si>
  <si>
    <t>Export av fårkött till Sverige per land, ton slaktad vikt</t>
  </si>
  <si>
    <t>Svensk marknadsbalans fårkött, ton slaktad vikt</t>
  </si>
  <si>
    <t>Import, ton slaktad vikt</t>
  </si>
  <si>
    <t>Export, ton slaktad vikt</t>
  </si>
  <si>
    <t>02041000</t>
  </si>
  <si>
    <t>02042100</t>
  </si>
  <si>
    <t>02042210</t>
  </si>
  <si>
    <t>02042230</t>
  </si>
  <si>
    <t>02042250</t>
  </si>
  <si>
    <t>02042290</t>
  </si>
  <si>
    <t>02042300</t>
  </si>
  <si>
    <t>02043000</t>
  </si>
  <si>
    <t>02044100</t>
  </si>
  <si>
    <t>02044210</t>
  </si>
  <si>
    <t>02044230</t>
  </si>
  <si>
    <t>02044250</t>
  </si>
  <si>
    <t>02044290</t>
  </si>
  <si>
    <t>02044310</t>
  </si>
  <si>
    <t>02044390</t>
  </si>
  <si>
    <t>02109011</t>
  </si>
  <si>
    <t>02109019</t>
  </si>
  <si>
    <t>02109921</t>
  </si>
  <si>
    <t>02109929</t>
  </si>
  <si>
    <t>16029072</t>
  </si>
  <si>
    <t>16029076</t>
  </si>
  <si>
    <t>16029091</t>
  </si>
  <si>
    <t>Totalt per land</t>
  </si>
  <si>
    <t>Belgien</t>
  </si>
  <si>
    <t>Spanien</t>
  </si>
  <si>
    <t>Chile</t>
  </si>
  <si>
    <t>Litauen</t>
  </si>
  <si>
    <t>Frankrike</t>
  </si>
  <si>
    <t>Island</t>
  </si>
  <si>
    <t>Norge</t>
  </si>
  <si>
    <t xml:space="preserve">Hela och halva slaktkroppar av lamm, färskt eller kylt </t>
  </si>
  <si>
    <t xml:space="preserve">Hela och halva slaktkroppar av får, färskt eller kylt (exkl. lamm) </t>
  </si>
  <si>
    <t xml:space="preserve">Korta framkvartsparter av får, färskt eller kylt </t>
  </si>
  <si>
    <t xml:space="preserve">Chines and/or best ends enkel-dubbelrygg hela och halva ryggstycken och/eller lårändar av får, färska eller kylda </t>
  </si>
  <si>
    <t xml:space="preserve">Chines and/or best ends dubbelrygg hela eller halva bakstycken av får, färska eller kylda </t>
  </si>
  <si>
    <t xml:space="preserve">Styckningsdelar av får, med ben, färska eller kylda (exkl. hela och halva slaktkroppar, korta framkvartsparter, chines and/or best ends enkel-dubbelrygg hela och halva ryggstycken och/eller lårändar, culotte hela och halva bakstycken) </t>
  </si>
  <si>
    <t xml:space="preserve">Kött av får, benfritt, färska eller kylda </t>
  </si>
  <si>
    <t xml:space="preserve">Hela och halva slaktkroppar av lamm, frysta </t>
  </si>
  <si>
    <t xml:space="preserve">Hela och halva slaktkroppar av får, frysta (exkl. lamm) </t>
  </si>
  <si>
    <t xml:space="preserve">Framkvartsparter av får, korta, frysta </t>
  </si>
  <si>
    <t xml:space="preserve">Chines and/or best ends enkel-dubbelrygg hela och halva ryggstycken och/eller lårändar av får, frysta </t>
  </si>
  <si>
    <t xml:space="preserve">Culotte hela och halva bakstycken av får, frysta </t>
  </si>
  <si>
    <t xml:space="preserve">Styckningsdelar av får, med ben, frysta (exkl. hela och halva slaktkroppar, korta framkvartsparter, chines and/or best ends dubbelrygg hela och halva ryggstycken och/eller lårändar, culotte hela och halva bakstycken, med ben) </t>
  </si>
  <si>
    <t xml:space="preserve">Kött av lamm, benfritt, fryst </t>
  </si>
  <si>
    <t xml:space="preserve">Kött av får, benfritt, fryst (exkl. lamm) </t>
  </si>
  <si>
    <t xml:space="preserve">Kött av får och getter, med ben, saltat, i saltlake, torkat eller rökt </t>
  </si>
  <si>
    <t xml:space="preserve">Kött av får och getter, benfritt, saltat, i saltlake, torkat eller rökt </t>
  </si>
  <si>
    <t>Varor av kött eller slaktbiprodukter av får, beredda eller konserverade, inte kokta eller på annat sätt värmebehandlade; blandningar av sådant kött eller slaktbiprodukter med kokt eller på annat sätt värmebehandlat kött eller slaktbiprodukter (exkl. korva r och liknande varor samt beredda varor av lever)</t>
  </si>
  <si>
    <t>Varor av kött eller slaktbiprodukter av får, beredda eller konserverade, kokta eller på annat sätt värmebehandlade (exkl. korvar och liknande varor, homogeniserade beredningar som föreligger i detaljhandelsförpackningar, med en nettovikt av &lt;= 250 g, för  försäljning som barnmat eller för dietiskt ändamål, beredda varor av lever samt extrakter och saft av kött)</t>
  </si>
  <si>
    <t>Varor av kött eller slaktbiprodukter av får, beredda eller konserverade (exkl. korvar och liknande varor, homogeniserade beredningar som föreligger i detaljhandelsförpackningar, med en nettovikt av &lt;= 250 g, för försäljning som barnmat eller för dietiskt  ändamål, beredda varor av lever)</t>
  </si>
  <si>
    <t>Förklaring KN-nummer</t>
  </si>
  <si>
    <t>Land</t>
  </si>
  <si>
    <t>Förändring 23/22</t>
  </si>
  <si>
    <t>2024 jan-mar</t>
  </si>
  <si>
    <t>Förändring Q1 24/23</t>
  </si>
  <si>
    <r>
      <t>Bra att veta om beräkningen</t>
    </r>
    <r>
      <rPr>
        <sz val="11"/>
        <color rgb="FF000000"/>
        <rFont val="Arial"/>
        <family val="2"/>
        <scheme val="minor"/>
      </rPr>
      <t xml:space="preserve"> </t>
    </r>
  </si>
  <si>
    <t>2024 jan-jun</t>
  </si>
  <si>
    <t>Förändring Q1-2 24/23</t>
  </si>
  <si>
    <t>2024 jan-sep</t>
  </si>
  <si>
    <t>Förändring Q1-3 24/23</t>
  </si>
  <si>
    <t>2024 jan-dec</t>
  </si>
  <si>
    <t>Förändring Q1-4 24/23</t>
  </si>
  <si>
    <t>Import av får- och lammkött per land 2024, ton</t>
  </si>
  <si>
    <t>Export av får- och lammkött per land 2024, ton</t>
  </si>
  <si>
    <t>KN-nummer</t>
  </si>
  <si>
    <t>Totalt per kategori</t>
  </si>
  <si>
    <t>Estland</t>
  </si>
  <si>
    <t>Österrike</t>
  </si>
  <si>
    <t>Argentina</t>
  </si>
  <si>
    <t>Kroatien</t>
  </si>
  <si>
    <t>Förenade kungariket</t>
  </si>
  <si>
    <t>Grekland</t>
  </si>
  <si>
    <t>2024</t>
  </si>
  <si>
    <t>Totalt 2024</t>
  </si>
  <si>
    <t>Svensk försörjningsgrad</t>
  </si>
  <si>
    <t xml:space="preserve">Svensk försörjningsgrad beräknas genom att dividera produktionen med totalkonsumtionen. Den visar vår kapacitet att tillgodose efterfrågan med svenskproducerade livsmedel under en avgränsad historisk period, vanligtvis ett år. </t>
  </si>
  <si>
    <t>I kvartalsstatistiken baseras siffran för hemslakt på förra årets nivå. Hemslakten av får och lamm före 2009 antas vara på samma nivå som 2009.</t>
  </si>
  <si>
    <t xml:space="preserve">Hemslakten på gårdar beräknas enligt en schablon och ingår i Jordbruksverkets konsumtionsberäkningar. </t>
  </si>
  <si>
    <t>Förändring 24/23</t>
  </si>
  <si>
    <t>Förändring Q1 25/24</t>
  </si>
  <si>
    <t>2025 jan-mar</t>
  </si>
  <si>
    <t>2025 jan-jun</t>
  </si>
  <si>
    <t>Förändring Q1-2 25/24</t>
  </si>
  <si>
    <t>2025 jan-sep</t>
  </si>
  <si>
    <t>Förändring Q1-3 25/24</t>
  </si>
  <si>
    <t>2025 jan-dec</t>
  </si>
  <si>
    <t>Förändring Q1-4 25/24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</si>
</sst>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24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1"/>
      <color rgb="FF000000"/>
      <name val="Arial"/>
      <family val="2"/>
      <scheme val="minor"/>
    </font>
    <font>
      <b/>
      <sz val="12"/>
      <name val="Arial"/>
      <family val="2"/>
      <scheme val="minor"/>
    </font>
    <font>
      <sz val="12"/>
      <color rgb="FF000000"/>
      <name val="Arial"/>
      <family val="2"/>
      <scheme val="minor"/>
    </font>
    <font>
      <i/>
      <sz val="11"/>
      <name val="Arial"/>
      <family val="2"/>
      <scheme val="minor"/>
    </font>
    <font>
      <b/>
      <sz val="11"/>
      <color theme="1"/>
      <name val="Arial"/>
      <family val="2"/>
      <scheme val="minor"/>
    </font>
    <font>
      <b/>
      <sz val="12"/>
      <color rgb="FF000000"/>
      <name val="Arial"/>
      <family val="2"/>
      <scheme val="minor"/>
    </font>
    <font>
      <sz val="12"/>
      <color theme="1"/>
      <name val="Arial"/>
      <family val="2"/>
      <scheme val="minor"/>
    </font>
    <font>
      <sz val="12"/>
      <name val="Arial"/>
      <family val="2"/>
      <scheme val="minor"/>
    </font>
    <font>
      <i/>
      <sz val="12"/>
      <color theme="1"/>
      <name val="Arial"/>
      <family val="2"/>
      <scheme val="minor"/>
    </font>
    <font>
      <i/>
      <sz val="12"/>
      <name val="Arial"/>
      <family val="2"/>
      <scheme val="minor"/>
    </font>
    <font>
      <b/>
      <i/>
      <sz val="12"/>
      <name val="Arial"/>
      <family val="2"/>
      <scheme val="minor"/>
    </font>
    <font>
      <b/>
      <i/>
      <sz val="12"/>
      <color theme="1"/>
      <name val="Arial"/>
      <family val="2"/>
      <scheme val="minor"/>
    </font>
    <font>
      <b/>
      <sz val="14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b/>
      <sz val="14"/>
      <color rgb="FF000000"/>
      <name val="Calibri"/>
      <family val="2"/>
    </font>
    <font>
      <b/>
      <sz val="11"/>
      <color rgb="FF000000"/>
      <name val="Calibri"/>
      <family val="2"/>
    </font>
    <font>
      <sz val="9"/>
      <color rgb="FF000000"/>
      <name val="Tahoma"/>
      <family val="2"/>
    </font>
    <font>
      <sz val="1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1"/>
      <color rgb="FF000000"/>
      <name val="Arial"/>
      <family val="2"/>
      <scheme val="minor"/>
    </font>
    <font>
      <b/>
      <sz val="11"/>
      <color rgb="FF000000"/>
      <name val="Arial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4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147">
    <xf numFmtId="0" fontId="0" fillId="0" borderId="0" xfId="0"/>
    <xf numFmtId="0" fontId="2" fillId="0" borderId="0" xfId="0" applyFont="1"/>
    <xf numFmtId="0" fontId="0" fillId="0" borderId="1" xfId="0" applyBorder="1"/>
    <xf numFmtId="0" fontId="6" fillId="0" borderId="0" xfId="0" applyFont="1" applyAlignment="1">
      <alignment vertical="center"/>
    </xf>
    <xf numFmtId="0" fontId="0" fillId="0" borderId="0" xfId="0" applyAlignment="1">
      <alignment horizontal="center"/>
    </xf>
    <xf numFmtId="0" fontId="0" fillId="0" borderId="0" xfId="0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3" fillId="0" borderId="0" xfId="0" applyFont="1" applyBorder="1"/>
    <xf numFmtId="0" fontId="0" fillId="0" borderId="0" xfId="0" applyBorder="1"/>
    <xf numFmtId="0" fontId="1" fillId="0" borderId="0" xfId="0" applyFont="1" applyAlignment="1" applyProtection="1">
      <alignment horizontal="left"/>
      <protection locked="0"/>
    </xf>
    <xf numFmtId="49" fontId="0" fillId="0" borderId="0" xfId="0" applyNumberFormat="1"/>
    <xf numFmtId="0" fontId="0" fillId="0" borderId="0" xfId="0" applyAlignment="1">
      <alignment horizontal="left"/>
    </xf>
    <xf numFmtId="2" fontId="0" fillId="0" borderId="0" xfId="1" applyNumberFormat="1" applyFont="1"/>
    <xf numFmtId="0" fontId="0" fillId="0" borderId="0" xfId="0" applyFont="1" applyFill="1"/>
    <xf numFmtId="0" fontId="0" fillId="0" borderId="0" xfId="0" applyFont="1" applyFill="1" applyProtection="1"/>
    <xf numFmtId="0" fontId="0" fillId="0" borderId="0" xfId="0" applyFont="1" applyFill="1" applyAlignment="1" applyProtection="1">
      <alignment horizontal="center"/>
    </xf>
    <xf numFmtId="3" fontId="0" fillId="0" borderId="0" xfId="0" applyNumberFormat="1" applyFont="1" applyFill="1" applyProtection="1"/>
    <xf numFmtId="0" fontId="7" fillId="0" borderId="0" xfId="0" applyFont="1" applyFill="1" applyProtection="1"/>
    <xf numFmtId="164" fontId="6" fillId="0" borderId="0" xfId="0" applyNumberFormat="1" applyFont="1" applyFill="1" applyBorder="1" applyAlignment="1">
      <alignment horizontal="right" vertical="center" wrapText="1"/>
    </xf>
    <xf numFmtId="49" fontId="0" fillId="0" borderId="0" xfId="0" applyNumberFormat="1" applyFont="1" applyFill="1" applyProtection="1"/>
    <xf numFmtId="0" fontId="0" fillId="0" borderId="0" xfId="0" applyFont="1"/>
    <xf numFmtId="49" fontId="2" fillId="0" borderId="0" xfId="0" applyNumberFormat="1" applyFont="1" applyFill="1" applyProtection="1"/>
    <xf numFmtId="0" fontId="4" fillId="0" borderId="0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3" fontId="9" fillId="2" borderId="3" xfId="0" applyNumberFormat="1" applyFont="1" applyFill="1" applyBorder="1" applyAlignment="1" applyProtection="1">
      <alignment horizontal="center"/>
      <protection locked="0"/>
    </xf>
    <xf numFmtId="3" fontId="10" fillId="2" borderId="3" xfId="0" applyNumberFormat="1" applyFont="1" applyFill="1" applyBorder="1" applyAlignment="1">
      <alignment horizontal="center"/>
    </xf>
    <xf numFmtId="164" fontId="10" fillId="2" borderId="3" xfId="0" applyNumberFormat="1" applyFont="1" applyFill="1" applyBorder="1" applyAlignment="1">
      <alignment horizontal="center"/>
    </xf>
    <xf numFmtId="2" fontId="5" fillId="2" borderId="0" xfId="0" applyNumberFormat="1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wrapText="1"/>
    </xf>
    <xf numFmtId="3" fontId="9" fillId="2" borderId="0" xfId="0" applyNumberFormat="1" applyFont="1" applyFill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/>
    </xf>
    <xf numFmtId="164" fontId="10" fillId="2" borderId="0" xfId="0" applyNumberFormat="1" applyFont="1" applyFill="1" applyBorder="1" applyAlignment="1">
      <alignment horizontal="center"/>
    </xf>
    <xf numFmtId="0" fontId="2" fillId="2" borderId="0" xfId="0" applyFont="1" applyFill="1" applyAlignment="1">
      <alignment horizontal="center"/>
    </xf>
    <xf numFmtId="3" fontId="9" fillId="2" borderId="0" xfId="0" applyNumberFormat="1" applyFont="1" applyFill="1" applyAlignment="1">
      <alignment horizontal="center"/>
    </xf>
    <xf numFmtId="0" fontId="4" fillId="2" borderId="0" xfId="0" applyFont="1" applyFill="1" applyAlignment="1">
      <alignment horizontal="center" vertical="center" wrapText="1"/>
    </xf>
    <xf numFmtId="3" fontId="10" fillId="2" borderId="0" xfId="0" applyNumberFormat="1" applyFont="1" applyFill="1" applyAlignment="1">
      <alignment horizontal="center" vertical="center" wrapText="1"/>
    </xf>
    <xf numFmtId="3" fontId="9" fillId="2" borderId="0" xfId="0" applyNumberFormat="1" applyFont="1" applyFill="1" applyBorder="1" applyAlignment="1" applyProtection="1">
      <alignment horizontal="center"/>
      <protection locked="0"/>
    </xf>
    <xf numFmtId="3" fontId="10" fillId="2" borderId="0" xfId="0" applyNumberFormat="1" applyFont="1" applyFill="1" applyBorder="1" applyAlignment="1">
      <alignment horizontal="center" vertical="center" wrapText="1"/>
    </xf>
    <xf numFmtId="3" fontId="10" fillId="2" borderId="0" xfId="0" applyNumberFormat="1" applyFont="1" applyFill="1" applyBorder="1" applyAlignment="1">
      <alignment horizontal="center" wrapText="1"/>
    </xf>
    <xf numFmtId="0" fontId="4" fillId="0" borderId="0" xfId="0" applyFont="1"/>
    <xf numFmtId="0" fontId="4" fillId="0" borderId="0" xfId="0" applyFont="1" applyAlignment="1">
      <alignment horizontal="center"/>
    </xf>
    <xf numFmtId="0" fontId="9" fillId="5" borderId="0" xfId="0" applyFont="1" applyFill="1"/>
    <xf numFmtId="3" fontId="9" fillId="5" borderId="0" xfId="0" applyNumberFormat="1" applyFont="1" applyFill="1"/>
    <xf numFmtId="0" fontId="2" fillId="5" borderId="0" xfId="0" applyFont="1" applyFill="1"/>
    <xf numFmtId="3" fontId="2" fillId="5" borderId="0" xfId="0" applyNumberFormat="1" applyFont="1" applyFill="1"/>
    <xf numFmtId="0" fontId="9" fillId="4" borderId="0" xfId="0" applyFont="1" applyFill="1"/>
    <xf numFmtId="1" fontId="9" fillId="4" borderId="0" xfId="0" applyNumberFormat="1" applyFont="1" applyFill="1"/>
    <xf numFmtId="0" fontId="2" fillId="4" borderId="0" xfId="0" applyFont="1" applyFill="1"/>
    <xf numFmtId="3" fontId="2" fillId="4" borderId="0" xfId="0" applyNumberFormat="1" applyFont="1" applyFill="1"/>
    <xf numFmtId="0" fontId="9" fillId="0" borderId="0" xfId="0" applyFont="1" applyFill="1"/>
    <xf numFmtId="0" fontId="9" fillId="0" borderId="0" xfId="0" applyFont="1" applyFill="1" applyProtection="1"/>
    <xf numFmtId="0" fontId="4" fillId="3" borderId="5" xfId="0" applyFont="1" applyFill="1" applyBorder="1" applyAlignment="1" applyProtection="1">
      <alignment horizontal="center"/>
    </xf>
    <xf numFmtId="0" fontId="4" fillId="3" borderId="0" xfId="0" applyFont="1" applyFill="1" applyBorder="1" applyAlignment="1" applyProtection="1">
      <alignment horizontal="center"/>
    </xf>
    <xf numFmtId="49" fontId="9" fillId="6" borderId="0" xfId="0" applyNumberFormat="1" applyFont="1" applyFill="1" applyBorder="1" applyProtection="1"/>
    <xf numFmtId="3" fontId="10" fillId="6" borderId="0" xfId="0" applyNumberFormat="1" applyFont="1" applyFill="1" applyBorder="1" applyAlignment="1" applyProtection="1">
      <alignment horizontal="right"/>
    </xf>
    <xf numFmtId="49" fontId="2" fillId="3" borderId="0" xfId="0" applyNumberFormat="1" applyFont="1" applyFill="1" applyBorder="1" applyAlignment="1" applyProtection="1">
      <alignment horizontal="center"/>
    </xf>
    <xf numFmtId="0" fontId="5" fillId="5" borderId="0" xfId="0" applyFont="1" applyFill="1" applyBorder="1" applyProtection="1"/>
    <xf numFmtId="3" fontId="9" fillId="5" borderId="0" xfId="0" applyNumberFormat="1" applyFont="1" applyFill="1" applyBorder="1"/>
    <xf numFmtId="0" fontId="8" fillId="3" borderId="0" xfId="0" applyFont="1" applyFill="1" applyBorder="1" applyAlignment="1" applyProtection="1">
      <alignment horizontal="center"/>
    </xf>
    <xf numFmtId="3" fontId="2" fillId="3" borderId="0" xfId="0" applyNumberFormat="1" applyFont="1" applyFill="1" applyBorder="1"/>
    <xf numFmtId="49" fontId="11" fillId="3" borderId="3" xfId="0" applyNumberFormat="1" applyFont="1" applyFill="1" applyBorder="1" applyAlignment="1" applyProtection="1">
      <alignment wrapText="1"/>
    </xf>
    <xf numFmtId="164" fontId="12" fillId="3" borderId="3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Border="1" applyAlignment="1" applyProtection="1">
      <alignment wrapText="1"/>
    </xf>
    <xf numFmtId="164" fontId="12" fillId="0" borderId="0" xfId="0" applyNumberFormat="1" applyFont="1" applyFill="1" applyBorder="1" applyAlignment="1">
      <alignment horizontal="right" vertical="center" wrapText="1"/>
    </xf>
    <xf numFmtId="49" fontId="9" fillId="0" borderId="0" xfId="0" applyNumberFormat="1" applyFont="1" applyFill="1" applyProtection="1"/>
    <xf numFmtId="49" fontId="9" fillId="4" borderId="0" xfId="0" applyNumberFormat="1" applyFont="1" applyFill="1" applyBorder="1" applyProtection="1"/>
    <xf numFmtId="3" fontId="10" fillId="4" borderId="0" xfId="0" applyNumberFormat="1" applyFont="1" applyFill="1" applyBorder="1" applyAlignment="1" applyProtection="1">
      <alignment horizontal="right"/>
    </xf>
    <xf numFmtId="0" fontId="5" fillId="7" borderId="0" xfId="0" applyFont="1" applyFill="1" applyBorder="1" applyProtection="1"/>
    <xf numFmtId="3" fontId="9" fillId="7" borderId="0" xfId="0" applyNumberFormat="1" applyFont="1" applyFill="1" applyBorder="1"/>
    <xf numFmtId="0" fontId="13" fillId="2" borderId="4" xfId="0" applyFont="1" applyFill="1" applyBorder="1" applyAlignment="1">
      <alignment horizontal="center" vertical="center" wrapText="1"/>
    </xf>
    <xf numFmtId="164" fontId="13" fillId="2" borderId="4" xfId="0" applyNumberFormat="1" applyFont="1" applyFill="1" applyBorder="1" applyAlignment="1">
      <alignment horizontal="center" vertical="center" wrapText="1"/>
    </xf>
    <xf numFmtId="0" fontId="10" fillId="6" borderId="0" xfId="0" applyFont="1" applyFill="1" applyBorder="1" applyAlignment="1">
      <alignment horizontal="center" vertical="center" wrapText="1"/>
    </xf>
    <xf numFmtId="1" fontId="10" fillId="6" borderId="0" xfId="0" applyNumberFormat="1" applyFont="1" applyFill="1" applyBorder="1" applyAlignment="1">
      <alignment horizontal="center" vertical="center" wrapText="1"/>
    </xf>
    <xf numFmtId="3" fontId="10" fillId="6" borderId="0" xfId="0" applyNumberFormat="1" applyFont="1" applyFill="1" applyBorder="1" applyAlignment="1">
      <alignment horizontal="center" vertical="center" wrapText="1"/>
    </xf>
    <xf numFmtId="164" fontId="10" fillId="6" borderId="0" xfId="0" applyNumberFormat="1" applyFont="1" applyFill="1" applyBorder="1" applyAlignment="1">
      <alignment horizontal="center" vertical="center" wrapText="1"/>
    </xf>
    <xf numFmtId="2" fontId="10" fillId="6" borderId="0" xfId="0" applyNumberFormat="1" applyFont="1" applyFill="1" applyBorder="1" applyAlignment="1">
      <alignment horizontal="center" vertical="center" wrapText="1"/>
    </xf>
    <xf numFmtId="0" fontId="13" fillId="6" borderId="4" xfId="0" applyFont="1" applyFill="1" applyBorder="1" applyAlignment="1">
      <alignment horizontal="center" vertical="center" wrapText="1"/>
    </xf>
    <xf numFmtId="164" fontId="13" fillId="6" borderId="4" xfId="0" applyNumberFormat="1" applyFont="1" applyFill="1" applyBorder="1" applyAlignment="1">
      <alignment horizontal="center" vertical="center" wrapText="1"/>
    </xf>
    <xf numFmtId="0" fontId="10" fillId="7" borderId="0" xfId="0" applyFont="1" applyFill="1" applyAlignment="1">
      <alignment horizontal="center" vertical="center" wrapText="1"/>
    </xf>
    <xf numFmtId="3" fontId="9" fillId="7" borderId="0" xfId="0" applyNumberFormat="1" applyFont="1" applyFill="1" applyAlignment="1">
      <alignment horizontal="center"/>
    </xf>
    <xf numFmtId="3" fontId="10" fillId="7" borderId="0" xfId="0" applyNumberFormat="1" applyFont="1" applyFill="1" applyAlignment="1">
      <alignment horizontal="center" vertical="center" wrapText="1"/>
    </xf>
    <xf numFmtId="3" fontId="10" fillId="7" borderId="0" xfId="0" applyNumberFormat="1" applyFont="1" applyFill="1" applyBorder="1" applyAlignment="1">
      <alignment horizontal="center"/>
    </xf>
    <xf numFmtId="164" fontId="10" fillId="7" borderId="0" xfId="0" applyNumberFormat="1" applyFont="1" applyFill="1" applyBorder="1" applyAlignment="1">
      <alignment horizontal="center"/>
    </xf>
    <xf numFmtId="2" fontId="9" fillId="7" borderId="0" xfId="0" applyNumberFormat="1" applyFont="1" applyFill="1" applyAlignment="1">
      <alignment horizontal="center"/>
    </xf>
    <xf numFmtId="3" fontId="9" fillId="7" borderId="0" xfId="0" applyNumberFormat="1" applyFont="1" applyFill="1" applyBorder="1" applyAlignment="1">
      <alignment horizontal="center"/>
    </xf>
    <xf numFmtId="2" fontId="10" fillId="7" borderId="0" xfId="0" applyNumberFormat="1" applyFont="1" applyFill="1" applyBorder="1" applyAlignment="1">
      <alignment horizontal="center"/>
    </xf>
    <xf numFmtId="0" fontId="13" fillId="7" borderId="4" xfId="0" applyFont="1" applyFill="1" applyBorder="1" applyAlignment="1">
      <alignment horizontal="center" vertical="center" wrapText="1"/>
    </xf>
    <xf numFmtId="164" fontId="13" fillId="7" borderId="4" xfId="0" applyNumberFormat="1" applyFont="1" applyFill="1" applyBorder="1" applyAlignment="1">
      <alignment horizontal="center" vertical="center" wrapText="1"/>
    </xf>
    <xf numFmtId="0" fontId="10" fillId="8" borderId="0" xfId="0" applyFont="1" applyFill="1" applyAlignment="1">
      <alignment horizontal="center" vertical="center" wrapText="1"/>
    </xf>
    <xf numFmtId="3" fontId="9" fillId="8" borderId="0" xfId="0" applyNumberFormat="1" applyFont="1" applyFill="1" applyAlignment="1">
      <alignment horizontal="center"/>
    </xf>
    <xf numFmtId="3" fontId="10" fillId="8" borderId="0" xfId="0" applyNumberFormat="1" applyFont="1" applyFill="1" applyAlignment="1">
      <alignment horizontal="center" vertical="center" wrapText="1"/>
    </xf>
    <xf numFmtId="3" fontId="10" fillId="8" borderId="0" xfId="0" applyNumberFormat="1" applyFont="1" applyFill="1" applyBorder="1" applyAlignment="1">
      <alignment horizontal="center"/>
    </xf>
    <xf numFmtId="164" fontId="10" fillId="8" borderId="0" xfId="0" applyNumberFormat="1" applyFont="1" applyFill="1" applyBorder="1" applyAlignment="1">
      <alignment horizontal="center"/>
    </xf>
    <xf numFmtId="2" fontId="9" fillId="8" borderId="0" xfId="0" applyNumberFormat="1" applyFont="1" applyFill="1" applyAlignment="1">
      <alignment horizontal="center"/>
    </xf>
    <xf numFmtId="3" fontId="9" fillId="8" borderId="0" xfId="0" applyNumberFormat="1" applyFont="1" applyFill="1" applyBorder="1" applyAlignment="1">
      <alignment horizontal="center"/>
    </xf>
    <xf numFmtId="0" fontId="13" fillId="8" borderId="4" xfId="0" applyFont="1" applyFill="1" applyBorder="1" applyAlignment="1">
      <alignment horizontal="center" vertical="center" wrapText="1"/>
    </xf>
    <xf numFmtId="164" fontId="13" fillId="8" borderId="4" xfId="0" applyNumberFormat="1" applyFont="1" applyFill="1" applyBorder="1" applyAlignment="1">
      <alignment horizontal="center" vertical="center" wrapText="1"/>
    </xf>
    <xf numFmtId="0" fontId="9" fillId="3" borderId="0" xfId="0" applyFont="1" applyFill="1" applyAlignment="1">
      <alignment horizontal="center"/>
    </xf>
    <xf numFmtId="3" fontId="9" fillId="3" borderId="0" xfId="0" applyNumberFormat="1" applyFont="1" applyFill="1" applyAlignment="1">
      <alignment horizontal="center"/>
    </xf>
    <xf numFmtId="164" fontId="9" fillId="3" borderId="0" xfId="1" applyNumberFormat="1" applyFont="1" applyFill="1" applyAlignment="1">
      <alignment horizontal="center"/>
    </xf>
    <xf numFmtId="2" fontId="9" fillId="3" borderId="0" xfId="0" applyNumberFormat="1" applyFont="1" applyFill="1" applyAlignment="1">
      <alignment horizontal="center"/>
    </xf>
    <xf numFmtId="0" fontId="9" fillId="3" borderId="5" xfId="0" applyFont="1" applyFill="1" applyBorder="1" applyAlignment="1">
      <alignment horizontal="center"/>
    </xf>
    <xf numFmtId="3" fontId="9" fillId="3" borderId="5" xfId="0" applyNumberFormat="1" applyFont="1" applyFill="1" applyBorder="1" applyAlignment="1">
      <alignment horizontal="center"/>
    </xf>
    <xf numFmtId="0" fontId="14" fillId="3" borderId="0" xfId="0" applyFont="1" applyFill="1" applyBorder="1" applyAlignment="1">
      <alignment horizontal="center"/>
    </xf>
    <xf numFmtId="164" fontId="13" fillId="3" borderId="3" xfId="0" applyNumberFormat="1" applyFont="1" applyFill="1" applyBorder="1" applyAlignment="1">
      <alignment horizontal="center" vertical="center" wrapText="1"/>
    </xf>
    <xf numFmtId="0" fontId="15" fillId="0" borderId="0" xfId="0" applyFont="1"/>
    <xf numFmtId="49" fontId="15" fillId="0" borderId="0" xfId="0" applyNumberFormat="1" applyFont="1" applyFill="1" applyProtection="1"/>
    <xf numFmtId="0" fontId="17" fillId="0" borderId="0" xfId="0" applyNumberFormat="1" applyFont="1" applyFill="1" applyAlignment="1" applyProtection="1"/>
    <xf numFmtId="0" fontId="0" fillId="0" borderId="0" xfId="0" applyNumberFormat="1" applyFill="1" applyAlignment="1" applyProtection="1"/>
    <xf numFmtId="0" fontId="18" fillId="0" borderId="0" xfId="0" applyNumberFormat="1" applyFont="1" applyFill="1" applyAlignment="1" applyProtection="1"/>
    <xf numFmtId="1" fontId="0" fillId="0" borderId="0" xfId="0" applyNumberFormat="1" applyFill="1" applyAlignment="1" applyProtection="1"/>
    <xf numFmtId="0" fontId="1" fillId="0" borderId="0" xfId="2"/>
    <xf numFmtId="0" fontId="16" fillId="0" borderId="0" xfId="2" applyFont="1"/>
    <xf numFmtId="0" fontId="2" fillId="0" borderId="0" xfId="2" applyFont="1"/>
    <xf numFmtId="0" fontId="20" fillId="0" borderId="0" xfId="0" applyNumberFormat="1" applyFont="1" applyFill="1" applyAlignment="1" applyProtection="1"/>
    <xf numFmtId="3" fontId="0" fillId="0" borderId="0" xfId="0" applyNumberFormat="1" applyFill="1" applyAlignment="1" applyProtection="1"/>
    <xf numFmtId="3" fontId="21" fillId="2" borderId="0" xfId="0" applyNumberFormat="1" applyFont="1" applyFill="1" applyAlignment="1">
      <alignment horizontal="center"/>
    </xf>
    <xf numFmtId="3" fontId="21" fillId="6" borderId="0" xfId="0" applyNumberFormat="1" applyFont="1" applyFill="1" applyAlignment="1">
      <alignment horizontal="center"/>
    </xf>
    <xf numFmtId="3" fontId="21" fillId="6" borderId="5" xfId="0" applyNumberFormat="1" applyFont="1" applyFill="1" applyBorder="1" applyAlignment="1">
      <alignment horizontal="center"/>
    </xf>
    <xf numFmtId="3" fontId="21" fillId="7" borderId="0" xfId="0" applyNumberFormat="1" applyFont="1" applyFill="1" applyBorder="1" applyAlignment="1">
      <alignment horizontal="center"/>
    </xf>
    <xf numFmtId="3" fontId="21" fillId="7" borderId="5" xfId="0" applyNumberFormat="1" applyFont="1" applyFill="1" applyBorder="1" applyAlignment="1">
      <alignment horizontal="center"/>
    </xf>
    <xf numFmtId="3" fontId="21" fillId="8" borderId="0" xfId="0" applyNumberFormat="1" applyFont="1" applyFill="1" applyAlignment="1">
      <alignment horizontal="center"/>
    </xf>
    <xf numFmtId="3" fontId="21" fillId="8" borderId="5" xfId="0" applyNumberFormat="1" applyFont="1" applyFill="1" applyBorder="1" applyAlignment="1">
      <alignment horizontal="center"/>
    </xf>
    <xf numFmtId="3" fontId="21" fillId="3" borderId="0" xfId="0" applyNumberFormat="1" applyFont="1" applyFill="1" applyAlignment="1">
      <alignment horizontal="center"/>
    </xf>
    <xf numFmtId="3" fontId="21" fillId="3" borderId="5" xfId="0" applyNumberFormat="1" applyFont="1" applyFill="1" applyBorder="1" applyAlignment="1">
      <alignment horizontal="center"/>
    </xf>
    <xf numFmtId="1" fontId="5" fillId="2" borderId="0" xfId="0" applyNumberFormat="1" applyFont="1" applyFill="1" applyBorder="1" applyAlignment="1">
      <alignment horizontal="center" vertical="center" wrapText="1"/>
    </xf>
    <xf numFmtId="164" fontId="4" fillId="6" borderId="4" xfId="0" applyNumberFormat="1" applyFont="1" applyFill="1" applyBorder="1" applyAlignment="1">
      <alignment horizontal="center" vertical="center" wrapText="1"/>
    </xf>
    <xf numFmtId="1" fontId="9" fillId="7" borderId="0" xfId="0" applyNumberFormat="1" applyFont="1" applyFill="1" applyAlignment="1">
      <alignment horizontal="center"/>
    </xf>
    <xf numFmtId="1" fontId="10" fillId="7" borderId="0" xfId="0" applyNumberFormat="1" applyFont="1" applyFill="1" applyBorder="1" applyAlignment="1">
      <alignment horizontal="center"/>
    </xf>
    <xf numFmtId="164" fontId="4" fillId="7" borderId="4" xfId="0" applyNumberFormat="1" applyFont="1" applyFill="1" applyBorder="1" applyAlignment="1">
      <alignment horizontal="center" vertical="center" wrapText="1"/>
    </xf>
    <xf numFmtId="1" fontId="9" fillId="8" borderId="0" xfId="0" applyNumberFormat="1" applyFont="1" applyFill="1" applyAlignment="1">
      <alignment horizontal="center"/>
    </xf>
    <xf numFmtId="164" fontId="4" fillId="8" borderId="4" xfId="1" applyNumberFormat="1" applyFont="1" applyFill="1" applyBorder="1" applyAlignment="1">
      <alignment horizontal="center" vertical="center" wrapText="1"/>
    </xf>
    <xf numFmtId="1" fontId="9" fillId="3" borderId="0" xfId="0" applyNumberFormat="1" applyFont="1" applyFill="1" applyAlignment="1">
      <alignment horizontal="center"/>
    </xf>
    <xf numFmtId="164" fontId="4" fillId="3" borderId="3" xfId="0" applyNumberFormat="1" applyFont="1" applyFill="1" applyBorder="1" applyAlignment="1">
      <alignment horizontal="center" vertical="center" wrapText="1"/>
    </xf>
    <xf numFmtId="3" fontId="21" fillId="2" borderId="3" xfId="0" applyNumberFormat="1" applyFont="1" applyFill="1" applyBorder="1" applyAlignment="1">
      <alignment horizontal="center"/>
    </xf>
    <xf numFmtId="3" fontId="21" fillId="2" borderId="0" xfId="0" applyNumberFormat="1" applyFont="1" applyFill="1" applyBorder="1" applyAlignment="1">
      <alignment horizontal="center"/>
    </xf>
    <xf numFmtId="3" fontId="21" fillId="2" borderId="5" xfId="0" applyNumberFormat="1" applyFont="1" applyFill="1" applyBorder="1" applyAlignment="1">
      <alignment horizontal="center"/>
    </xf>
    <xf numFmtId="0" fontId="22" fillId="0" borderId="0" xfId="0" applyFont="1"/>
    <xf numFmtId="0" fontId="23" fillId="0" borderId="0" xfId="0" applyFont="1"/>
    <xf numFmtId="164" fontId="0" fillId="0" borderId="0" xfId="1" applyNumberFormat="1" applyFont="1"/>
    <xf numFmtId="0" fontId="21" fillId="0" borderId="0" xfId="0" applyNumberFormat="1" applyFont="1" applyFill="1" applyAlignment="1" applyProtection="1"/>
    <xf numFmtId="0" fontId="18" fillId="9" borderId="0" xfId="0" applyNumberFormat="1" applyFont="1" applyFill="1" applyAlignment="1" applyProtection="1"/>
    <xf numFmtId="1" fontId="18" fillId="0" borderId="0" xfId="0" applyNumberFormat="1" applyFont="1" applyFill="1" applyAlignment="1" applyProtection="1"/>
    <xf numFmtId="3" fontId="18" fillId="0" borderId="0" xfId="0" applyNumberFormat="1" applyFont="1" applyFill="1" applyAlignment="1" applyProtection="1"/>
  </cellXfs>
  <cellStyles count="3">
    <cellStyle name="Normal" xfId="0" builtinId="0"/>
    <cellStyle name="Normal 2" xfId="2" xr:uid="{B9428448-5BE6-4C87-B824-9C62A557DEE9}"/>
    <cellStyle name="Procent" xfId="1" builtinId="5"/>
  </cellStyles>
  <dxfs count="108"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" formatCode="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5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numFmt numFmtId="3" formatCode="#,##0"/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 patternType="solid">
          <fgColor indexed="64"/>
          <bgColor theme="6" tint="0.79998168889431442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thin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 tint="-0.14999847407452621"/>
        </patternFill>
      </fill>
      <alignment horizontal="center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i val="0"/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</dxf>
    <dxf>
      <border outline="0"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  <dxf>
      <font>
        <b val="0"/>
        <i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minor"/>
      </font>
      <numFmt numFmtId="2" formatCode="0.00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164" formatCode="0.0%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minor"/>
      </font>
      <numFmt numFmtId="3" formatCode="#,##0"/>
      <fill>
        <patternFill patternType="solid">
          <fgColor indexed="64"/>
          <bgColor theme="0"/>
        </patternFill>
      </fill>
      <alignment horizontal="center" vertical="bottom" textRotation="0" wrapText="0" 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border outline="0"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Arial"/>
        <family val="2"/>
        <scheme val="minor"/>
      </font>
      <fill>
        <patternFill>
          <fgColor indexed="64"/>
          <bgColor theme="0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family val="2"/>
        <scheme val="minor"/>
      </font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1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2.xml"/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3.xml"/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4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3" Type="http://schemas.openxmlformats.org/officeDocument/2006/relationships/themeOverride" Target="../theme/themeOverride5.xml"/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Svensk marknadsbalans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Helårsbalans!$B$11</c:f>
              <c:strCache>
                <c:ptCount val="1"/>
                <c:pt idx="0">
                  <c:v>Produktion</c:v>
                </c:pt>
              </c:strCache>
            </c:strRef>
          </c:tx>
          <c:spPr>
            <a:ln w="25400" cap="rnd">
              <a:solidFill>
                <a:srgbClr val="0070C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Helårsbalans!$B$13:$B$42</c:f>
              <c:numCache>
                <c:formatCode>#,##0</c:formatCode>
                <c:ptCount val="30"/>
                <c:pt idx="0">
                  <c:v>3490</c:v>
                </c:pt>
                <c:pt idx="1">
                  <c:v>3650</c:v>
                </c:pt>
                <c:pt idx="2">
                  <c:v>3513</c:v>
                </c:pt>
                <c:pt idx="3">
                  <c:v>3489</c:v>
                </c:pt>
                <c:pt idx="4">
                  <c:v>3661</c:v>
                </c:pt>
                <c:pt idx="5">
                  <c:v>3917</c:v>
                </c:pt>
                <c:pt idx="6">
                  <c:v>3843</c:v>
                </c:pt>
                <c:pt idx="7">
                  <c:v>3856</c:v>
                </c:pt>
                <c:pt idx="8">
                  <c:v>3749</c:v>
                </c:pt>
                <c:pt idx="9">
                  <c:v>3802</c:v>
                </c:pt>
                <c:pt idx="10">
                  <c:v>4067</c:v>
                </c:pt>
                <c:pt idx="11">
                  <c:v>4205</c:v>
                </c:pt>
                <c:pt idx="12">
                  <c:v>4603</c:v>
                </c:pt>
                <c:pt idx="13">
                  <c:v>4630</c:v>
                </c:pt>
                <c:pt idx="14">
                  <c:v>5063</c:v>
                </c:pt>
                <c:pt idx="15">
                  <c:v>4993</c:v>
                </c:pt>
                <c:pt idx="16">
                  <c:v>5068</c:v>
                </c:pt>
                <c:pt idx="17">
                  <c:v>5030.1260000000002</c:v>
                </c:pt>
                <c:pt idx="18">
                  <c:v>4890</c:v>
                </c:pt>
                <c:pt idx="19">
                  <c:v>5090</c:v>
                </c:pt>
                <c:pt idx="20">
                  <c:v>5120</c:v>
                </c:pt>
                <c:pt idx="21">
                  <c:v>5040</c:v>
                </c:pt>
                <c:pt idx="22">
                  <c:v>5260</c:v>
                </c:pt>
                <c:pt idx="23">
                  <c:v>5600</c:v>
                </c:pt>
                <c:pt idx="24">
                  <c:v>5090</c:v>
                </c:pt>
                <c:pt idx="25">
                  <c:v>4860</c:v>
                </c:pt>
                <c:pt idx="26">
                  <c:v>4720</c:v>
                </c:pt>
                <c:pt idx="27">
                  <c:v>4670</c:v>
                </c:pt>
                <c:pt idx="28">
                  <c:v>4730</c:v>
                </c:pt>
                <c:pt idx="29">
                  <c:v>4170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CFB-4F92-9FBA-A7BA304B06C9}"/>
            </c:ext>
          </c:extLst>
        </c:ser>
        <c:ser>
          <c:idx val="1"/>
          <c:order val="1"/>
          <c:tx>
            <c:strRef>
              <c:f>Helårsbalans!$C$11</c:f>
              <c:strCache>
                <c:ptCount val="1"/>
                <c:pt idx="0">
                  <c:v>Import</c:v>
                </c:pt>
              </c:strCache>
            </c:strRef>
          </c:tx>
          <c:spPr>
            <a:ln w="25400" cap="rnd">
              <a:solidFill>
                <a:srgbClr val="C00000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Helårsbalans!$C$13:$C$42</c:f>
              <c:numCache>
                <c:formatCode>#,##0</c:formatCode>
                <c:ptCount val="30"/>
                <c:pt idx="0">
                  <c:v>3055</c:v>
                </c:pt>
                <c:pt idx="1">
                  <c:v>3232.666666666667</c:v>
                </c:pt>
                <c:pt idx="2">
                  <c:v>3559.3333333333335</c:v>
                </c:pt>
                <c:pt idx="3">
                  <c:v>3766</c:v>
                </c:pt>
                <c:pt idx="4">
                  <c:v>4447</c:v>
                </c:pt>
                <c:pt idx="5">
                  <c:v>4278.666666666667</c:v>
                </c:pt>
                <c:pt idx="6">
                  <c:v>5168.3333333333339</c:v>
                </c:pt>
                <c:pt idx="7">
                  <c:v>4842.666666666667</c:v>
                </c:pt>
                <c:pt idx="8">
                  <c:v>5797.666666666667</c:v>
                </c:pt>
                <c:pt idx="9">
                  <c:v>4940.0000000000009</c:v>
                </c:pt>
                <c:pt idx="10">
                  <c:v>6573</c:v>
                </c:pt>
                <c:pt idx="11">
                  <c:v>7619.0000000000009</c:v>
                </c:pt>
                <c:pt idx="12">
                  <c:v>7673.333333333333</c:v>
                </c:pt>
                <c:pt idx="13">
                  <c:v>8530.6666666666679</c:v>
                </c:pt>
                <c:pt idx="14">
                  <c:v>9768</c:v>
                </c:pt>
                <c:pt idx="15">
                  <c:v>8205</c:v>
                </c:pt>
                <c:pt idx="16">
                  <c:v>9366.6666666666679</c:v>
                </c:pt>
                <c:pt idx="17">
                  <c:v>9897.2999999999993</c:v>
                </c:pt>
                <c:pt idx="18">
                  <c:v>10720.7</c:v>
                </c:pt>
                <c:pt idx="19">
                  <c:v>11535.7</c:v>
                </c:pt>
                <c:pt idx="20">
                  <c:v>12171</c:v>
                </c:pt>
                <c:pt idx="21">
                  <c:v>13259.3</c:v>
                </c:pt>
                <c:pt idx="22">
                  <c:v>13680.7</c:v>
                </c:pt>
                <c:pt idx="23">
                  <c:v>13104.7</c:v>
                </c:pt>
                <c:pt idx="24">
                  <c:v>11925</c:v>
                </c:pt>
                <c:pt idx="25">
                  <c:v>12153</c:v>
                </c:pt>
                <c:pt idx="26">
                  <c:v>10504</c:v>
                </c:pt>
                <c:pt idx="27">
                  <c:v>11629.3</c:v>
                </c:pt>
                <c:pt idx="28">
                  <c:v>11726.7</c:v>
                </c:pt>
                <c:pt idx="29">
                  <c:v>12089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CFB-4F92-9FBA-A7BA304B06C9}"/>
            </c:ext>
          </c:extLst>
        </c:ser>
        <c:ser>
          <c:idx val="2"/>
          <c:order val="2"/>
          <c:tx>
            <c:strRef>
              <c:f>Helårsbalans!$D$11</c:f>
              <c:strCache>
                <c:ptCount val="1"/>
                <c:pt idx="0">
                  <c:v>Export</c:v>
                </c:pt>
              </c:strCache>
            </c:strRef>
          </c:tx>
          <c:spPr>
            <a:ln w="25400" cap="rnd">
              <a:solidFill>
                <a:srgbClr val="93C01B">
                  <a:lumMod val="75000"/>
                </a:srgbClr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Helårsbalans!$D$13:$D$42</c:f>
              <c:numCache>
                <c:formatCode>#,##0</c:formatCode>
                <c:ptCount val="30"/>
                <c:pt idx="0">
                  <c:v>695.33333333333337</c:v>
                </c:pt>
                <c:pt idx="1">
                  <c:v>182.66666666666669</c:v>
                </c:pt>
                <c:pt idx="2">
                  <c:v>160.00000000000003</c:v>
                </c:pt>
                <c:pt idx="3">
                  <c:v>68.333333333333329</c:v>
                </c:pt>
                <c:pt idx="4">
                  <c:v>106.33333333333334</c:v>
                </c:pt>
                <c:pt idx="5">
                  <c:v>227</c:v>
                </c:pt>
                <c:pt idx="6">
                  <c:v>153.33333333333334</c:v>
                </c:pt>
                <c:pt idx="7">
                  <c:v>166.66666666666666</c:v>
                </c:pt>
                <c:pt idx="8">
                  <c:v>181.33333333333334</c:v>
                </c:pt>
                <c:pt idx="9">
                  <c:v>245.00000000000003</c:v>
                </c:pt>
                <c:pt idx="10">
                  <c:v>474.66666666666669</c:v>
                </c:pt>
                <c:pt idx="11">
                  <c:v>390.66666666666674</c:v>
                </c:pt>
                <c:pt idx="12">
                  <c:v>492.66666666666674</c:v>
                </c:pt>
                <c:pt idx="13">
                  <c:v>495.00000000000006</c:v>
                </c:pt>
                <c:pt idx="14">
                  <c:v>245.66666666666669</c:v>
                </c:pt>
                <c:pt idx="15">
                  <c:v>226.33333333333334</c:v>
                </c:pt>
                <c:pt idx="16">
                  <c:v>201.666666666667</c:v>
                </c:pt>
                <c:pt idx="17">
                  <c:v>196.3</c:v>
                </c:pt>
                <c:pt idx="18">
                  <c:v>204.3</c:v>
                </c:pt>
                <c:pt idx="19">
                  <c:v>370.3</c:v>
                </c:pt>
                <c:pt idx="20">
                  <c:v>524.70000000000005</c:v>
                </c:pt>
                <c:pt idx="21">
                  <c:v>296.7</c:v>
                </c:pt>
                <c:pt idx="22">
                  <c:v>243</c:v>
                </c:pt>
                <c:pt idx="23">
                  <c:v>196.7</c:v>
                </c:pt>
                <c:pt idx="24">
                  <c:v>158</c:v>
                </c:pt>
                <c:pt idx="25">
                  <c:v>147.69999999999999</c:v>
                </c:pt>
                <c:pt idx="26">
                  <c:v>158.69999999999999</c:v>
                </c:pt>
                <c:pt idx="27">
                  <c:v>203.3</c:v>
                </c:pt>
                <c:pt idx="28">
                  <c:v>211.7</c:v>
                </c:pt>
                <c:pt idx="29">
                  <c:v>176.3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CFB-4F92-9FBA-A7BA304B06C9}"/>
            </c:ext>
          </c:extLst>
        </c:ser>
        <c:ser>
          <c:idx val="3"/>
          <c:order val="3"/>
          <c:tx>
            <c:strRef>
              <c:f>Helårsbalans!$E$11</c:f>
              <c:strCache>
                <c:ptCount val="1"/>
                <c:pt idx="0">
                  <c:v>Totalkonsumtion</c:v>
                </c:pt>
              </c:strCache>
            </c:strRef>
          </c:tx>
          <c:spPr>
            <a:ln w="25400" cap="rnd">
              <a:solidFill>
                <a:srgbClr val="FFC000"/>
              </a:solidFill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Helårsbalans!$E$13:$E$42</c:f>
              <c:numCache>
                <c:formatCode>#,##0</c:formatCode>
                <c:ptCount val="30"/>
                <c:pt idx="0">
                  <c:v>6275.666666666667</c:v>
                </c:pt>
                <c:pt idx="1">
                  <c:v>7126</c:v>
                </c:pt>
                <c:pt idx="2">
                  <c:v>7338.3333333333339</c:v>
                </c:pt>
                <c:pt idx="3">
                  <c:v>7612.666666666667</c:v>
                </c:pt>
                <c:pt idx="4">
                  <c:v>8427.6666666666661</c:v>
                </c:pt>
                <c:pt idx="5">
                  <c:v>8394.6666666666679</c:v>
                </c:pt>
                <c:pt idx="6">
                  <c:v>9284</c:v>
                </c:pt>
                <c:pt idx="7">
                  <c:v>8958.0000000000018</c:v>
                </c:pt>
                <c:pt idx="8">
                  <c:v>9791.3333333333339</c:v>
                </c:pt>
                <c:pt idx="9">
                  <c:v>8923</c:v>
                </c:pt>
                <c:pt idx="10">
                  <c:v>10591.333333333334</c:v>
                </c:pt>
                <c:pt idx="11">
                  <c:v>11859.333333333334</c:v>
                </c:pt>
                <c:pt idx="12">
                  <c:v>12209.666666666666</c:v>
                </c:pt>
                <c:pt idx="13">
                  <c:v>13091.666666666668</c:v>
                </c:pt>
                <c:pt idx="14">
                  <c:v>15011.333333333334</c:v>
                </c:pt>
                <c:pt idx="15">
                  <c:v>13436.666666666666</c:v>
                </c:pt>
                <c:pt idx="16">
                  <c:v>14728</c:v>
                </c:pt>
                <c:pt idx="17">
                  <c:v>15218.126</c:v>
                </c:pt>
                <c:pt idx="18">
                  <c:v>15880.400000000001</c:v>
                </c:pt>
                <c:pt idx="19">
                  <c:v>16720.400000000001</c:v>
                </c:pt>
                <c:pt idx="20">
                  <c:v>17242.3</c:v>
                </c:pt>
                <c:pt idx="21">
                  <c:v>18469.599999999999</c:v>
                </c:pt>
                <c:pt idx="22">
                  <c:v>19151.7</c:v>
                </c:pt>
                <c:pt idx="23">
                  <c:v>18911</c:v>
                </c:pt>
                <c:pt idx="24">
                  <c:v>17301</c:v>
                </c:pt>
                <c:pt idx="25">
                  <c:v>17288.3</c:v>
                </c:pt>
                <c:pt idx="26">
                  <c:v>15520.3</c:v>
                </c:pt>
                <c:pt idx="27">
                  <c:v>16520</c:v>
                </c:pt>
                <c:pt idx="28">
                  <c:v>16638</c:v>
                </c:pt>
                <c:pt idx="29">
                  <c:v>16491.7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74040239"/>
        <c:axId val="832429023"/>
      </c:lineChart>
      <c:lineChart>
        <c:grouping val="standard"/>
        <c:varyColors val="0"/>
        <c:ser>
          <c:idx val="4"/>
          <c:order val="4"/>
          <c:tx>
            <c:strRef>
              <c:f>Helårsbalans!$F$11</c:f>
              <c:strCache>
                <c:ptCount val="1"/>
                <c:pt idx="0">
                  <c:v>Svensk försörjningsgrad</c:v>
                </c:pt>
              </c:strCache>
            </c:strRef>
          </c:tx>
          <c:spPr>
            <a:ln w="25400" cap="rnd">
              <a:solidFill>
                <a:sysClr val="windowText" lastClr="000000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f>Helårsbalans!$A$13:$A$42</c:f>
              <c:numCache>
                <c:formatCode>General</c:formatCode>
                <c:ptCount val="30"/>
                <c:pt idx="0">
                  <c:v>1995</c:v>
                </c:pt>
                <c:pt idx="1">
                  <c:v>1996</c:v>
                </c:pt>
                <c:pt idx="2">
                  <c:v>1997</c:v>
                </c:pt>
                <c:pt idx="3">
                  <c:v>1998</c:v>
                </c:pt>
                <c:pt idx="4">
                  <c:v>1999</c:v>
                </c:pt>
                <c:pt idx="5">
                  <c:v>2000</c:v>
                </c:pt>
                <c:pt idx="6">
                  <c:v>2001</c:v>
                </c:pt>
                <c:pt idx="7">
                  <c:v>2002</c:v>
                </c:pt>
                <c:pt idx="8">
                  <c:v>2003</c:v>
                </c:pt>
                <c:pt idx="9">
                  <c:v>2004</c:v>
                </c:pt>
                <c:pt idx="10">
                  <c:v>2005</c:v>
                </c:pt>
                <c:pt idx="11">
                  <c:v>2006</c:v>
                </c:pt>
                <c:pt idx="12">
                  <c:v>2007</c:v>
                </c:pt>
                <c:pt idx="13">
                  <c:v>2008</c:v>
                </c:pt>
                <c:pt idx="14">
                  <c:v>2009</c:v>
                </c:pt>
                <c:pt idx="15">
                  <c:v>2010</c:v>
                </c:pt>
                <c:pt idx="16">
                  <c:v>2011</c:v>
                </c:pt>
                <c:pt idx="17">
                  <c:v>2012</c:v>
                </c:pt>
                <c:pt idx="18">
                  <c:v>2013</c:v>
                </c:pt>
                <c:pt idx="19">
                  <c:v>2014</c:v>
                </c:pt>
                <c:pt idx="20">
                  <c:v>2015</c:v>
                </c:pt>
                <c:pt idx="21">
                  <c:v>2016</c:v>
                </c:pt>
                <c:pt idx="22">
                  <c:v>2017</c:v>
                </c:pt>
                <c:pt idx="23">
                  <c:v>2018</c:v>
                </c:pt>
                <c:pt idx="24">
                  <c:v>2019</c:v>
                </c:pt>
                <c:pt idx="25">
                  <c:v>2020</c:v>
                </c:pt>
                <c:pt idx="26">
                  <c:v>2021</c:v>
                </c:pt>
                <c:pt idx="27">
                  <c:v>2022</c:v>
                </c:pt>
                <c:pt idx="28">
                  <c:v>2023</c:v>
                </c:pt>
                <c:pt idx="29">
                  <c:v>2024</c:v>
                </c:pt>
              </c:numCache>
            </c:numRef>
          </c:cat>
          <c:val>
            <c:numRef>
              <c:f>Helårsbalans!$F$13:$F$42</c:f>
              <c:numCache>
                <c:formatCode>0.0%</c:formatCode>
                <c:ptCount val="30"/>
                <c:pt idx="0">
                  <c:v>0.5561162160726616</c:v>
                </c:pt>
                <c:pt idx="1">
                  <c:v>0.51220881279820374</c:v>
                </c:pt>
                <c:pt idx="2">
                  <c:v>0.47871905518964336</c:v>
                </c:pt>
                <c:pt idx="3">
                  <c:v>0.45831508888694278</c:v>
                </c:pt>
                <c:pt idx="4">
                  <c:v>0.43440256298698732</c:v>
                </c:pt>
                <c:pt idx="5">
                  <c:v>0.4666057814485387</c:v>
                </c:pt>
                <c:pt idx="6">
                  <c:v>0.41393795777682035</c:v>
                </c:pt>
                <c:pt idx="7">
                  <c:v>0.43045322616655496</c:v>
                </c:pt>
                <c:pt idx="8">
                  <c:v>0.38288963028528628</c:v>
                </c:pt>
                <c:pt idx="9">
                  <c:v>0.42608988008517312</c:v>
                </c:pt>
                <c:pt idx="10">
                  <c:v>0.38399320198904763</c:v>
                </c:pt>
                <c:pt idx="11">
                  <c:v>0.35457305076170664</c:v>
                </c:pt>
                <c:pt idx="12">
                  <c:v>0.37699636899724265</c:v>
                </c:pt>
                <c:pt idx="13">
                  <c:v>0.35366008911521318</c:v>
                </c:pt>
                <c:pt idx="14">
                  <c:v>0.33727850068836879</c:v>
                </c:pt>
                <c:pt idx="15">
                  <c:v>0.3715951376829571</c:v>
                </c:pt>
                <c:pt idx="16">
                  <c:v>0.344106463878327</c:v>
                </c:pt>
                <c:pt idx="17">
                  <c:v>0.33053517890441964</c:v>
                </c:pt>
                <c:pt idx="18">
                  <c:v>0.30792675247474871</c:v>
                </c:pt>
                <c:pt idx="19">
                  <c:v>0.30441855458003392</c:v>
                </c:pt>
                <c:pt idx="20">
                  <c:v>0.29694414318275403</c:v>
                </c:pt>
                <c:pt idx="21">
                  <c:v>0.27288084203231255</c:v>
                </c:pt>
                <c:pt idx="22">
                  <c:v>0.27464924784744954</c:v>
                </c:pt>
                <c:pt idx="23">
                  <c:v>0.29612394902437733</c:v>
                </c:pt>
                <c:pt idx="24">
                  <c:v>0.29420264724582396</c:v>
                </c:pt>
                <c:pt idx="25">
                  <c:v>0.28111497371054411</c:v>
                </c:pt>
                <c:pt idx="26">
                  <c:v>0.30411783277385102</c:v>
                </c:pt>
                <c:pt idx="27">
                  <c:v>0.28268765133171914</c:v>
                </c:pt>
                <c:pt idx="28">
                  <c:v>0.28428897704050965</c:v>
                </c:pt>
                <c:pt idx="29">
                  <c:v>0.25285446618602081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CFB-4F92-9FBA-A7BA304B06C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6177944"/>
        <c:axId val="566174336"/>
      </c:lineChart>
      <c:catAx>
        <c:axId val="1074040239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5400000" spcFirstLastPara="1" vertOverflow="ellipsis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429023"/>
        <c:crosses val="autoZero"/>
        <c:auto val="1"/>
        <c:lblAlgn val="ctr"/>
        <c:lblOffset val="100"/>
        <c:noMultiLvlLbl val="0"/>
      </c:catAx>
      <c:valAx>
        <c:axId val="832429023"/>
        <c:scaling>
          <c:orientation val="minMax"/>
          <c:max val="20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out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1074040239"/>
        <c:crosses val="autoZero"/>
        <c:crossBetween val="between"/>
      </c:valAx>
      <c:valAx>
        <c:axId val="566174336"/>
        <c:scaling>
          <c:orientation val="minMax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försörjningsgrad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%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566177944"/>
        <c:crosses val="max"/>
        <c:crossBetween val="between"/>
      </c:valAx>
      <c:catAx>
        <c:axId val="5661779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6617433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7132673526952494E-2"/>
          <c:y val="0.93917520820283107"/>
          <c:w val="0.83772921183894655"/>
          <c:h val="5.378460731107452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2023-2024'!$C$3</c:f>
              <c:strCache>
                <c:ptCount val="1"/>
                <c:pt idx="0">
                  <c:v>Nya Zeeland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2023-2024'!$C$12:$C$13</c:f>
              <c:numCache>
                <c:formatCode>#,##0</c:formatCode>
                <c:ptCount val="2"/>
                <c:pt idx="0">
                  <c:v>3168.3333333333335</c:v>
                </c:pt>
                <c:pt idx="1">
                  <c:v>4046.666666666667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2023-2024'!$D$3</c:f>
              <c:strCache>
                <c:ptCount val="1"/>
                <c:pt idx="0">
                  <c:v>Irland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2023-2024'!$D$12:$D$13</c:f>
              <c:numCache>
                <c:formatCode>#,##0</c:formatCode>
                <c:ptCount val="2"/>
                <c:pt idx="0">
                  <c:v>5153</c:v>
                </c:pt>
                <c:pt idx="1">
                  <c:v>3666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2023-2024'!$E$3</c:f>
              <c:strCache>
                <c:ptCount val="1"/>
                <c:pt idx="0">
                  <c:v>Nederländerna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2023-2024'!$E$12:$E$13</c:f>
              <c:numCache>
                <c:formatCode>#,##0</c:formatCode>
                <c:ptCount val="2"/>
                <c:pt idx="0">
                  <c:v>2232</c:v>
                </c:pt>
                <c:pt idx="1">
                  <c:v>2652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2023-2024'!$F$3</c:f>
              <c:strCache>
                <c:ptCount val="1"/>
                <c:pt idx="0">
                  <c:v>Tyskland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E07A0A"/>
              </a:bgClr>
            </a:pattFill>
            <a:ln w="3175">
              <a:solidFill>
                <a:srgbClr val="E07A0A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2023-2024'!$F$12:$F$13</c:f>
              <c:numCache>
                <c:formatCode>#,##0</c:formatCode>
                <c:ptCount val="2"/>
                <c:pt idx="0">
                  <c:v>527.66666666666674</c:v>
                </c:pt>
                <c:pt idx="1">
                  <c:v>1019.6666666666666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ser>
          <c:idx val="4"/>
          <c:order val="4"/>
          <c:tx>
            <c:strRef>
              <c:f>'Handel per land 2023-2024'!$G$3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7DA117"/>
              </a:bgClr>
            </a:patt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land 2023-2024'!$A$12:$A$13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2023-2024'!$G$12:$G$13</c:f>
              <c:numCache>
                <c:formatCode>#,##0</c:formatCode>
                <c:ptCount val="2"/>
                <c:pt idx="0">
                  <c:v>645.66666666666674</c:v>
                </c:pt>
                <c:pt idx="1">
                  <c:v>704.66666666666674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7.9956766513650149E-2"/>
              <c:y val="0.2382718197541358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>
        <c:manualLayout>
          <c:layoutTarget val="inner"/>
          <c:xMode val="edge"/>
          <c:yMode val="edge"/>
          <c:x val="0.28792339076427326"/>
          <c:y val="0.13656427965778295"/>
          <c:w val="0.68787418899370256"/>
          <c:h val="0.52841545308839077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'Handel per land 2023-2024'!$C$19</c:f>
              <c:strCache>
                <c:ptCount val="1"/>
                <c:pt idx="0">
                  <c:v>Finland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2023-2024'!$C$28:$C$29</c:f>
              <c:numCache>
                <c:formatCode>#,##0</c:formatCode>
                <c:ptCount val="2"/>
                <c:pt idx="0">
                  <c:v>184.33333333333334</c:v>
                </c:pt>
                <c:pt idx="1">
                  <c:v>154.66666666666669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6E0-4AC0-9774-D071CD0A469C}"/>
            </c:ext>
          </c:extLst>
        </c:ser>
        <c:ser>
          <c:idx val="1"/>
          <c:order val="1"/>
          <c:tx>
            <c:strRef>
              <c:f>'Handel per land 2023-2024'!$D$19</c:f>
              <c:strCache>
                <c:ptCount val="1"/>
                <c:pt idx="0">
                  <c:v>Norge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2023-2024'!$D$28:$D$29</c:f>
              <c:numCache>
                <c:formatCode>#,##0</c:formatCode>
                <c:ptCount val="2"/>
                <c:pt idx="0">
                  <c:v>0</c:v>
                </c:pt>
                <c:pt idx="1">
                  <c:v>8.3333333333333339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6E0-4AC0-9774-D071CD0A469C}"/>
            </c:ext>
          </c:extLst>
        </c:ser>
        <c:ser>
          <c:idx val="2"/>
          <c:order val="2"/>
          <c:tx>
            <c:strRef>
              <c:f>'Handel per land 2023-2024'!$E$19</c:f>
              <c:strCache>
                <c:ptCount val="1"/>
                <c:pt idx="0">
                  <c:v>Danmark</c:v>
                </c:pt>
              </c:strCache>
            </c:strRef>
          </c:tx>
          <c:spPr>
            <a:pattFill prst="ltHorz">
              <a:fgClr>
                <a:schemeClr val="bg1"/>
              </a:fgClr>
              <a:bgClr>
                <a:srgbClr val="00B299"/>
              </a:bgClr>
            </a:pattFill>
            <a:ln w="3175">
              <a:solidFill>
                <a:srgbClr val="00B299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2023-2024'!$E$28:$E$29</c:f>
              <c:numCache>
                <c:formatCode>#,##0</c:formatCode>
                <c:ptCount val="2"/>
                <c:pt idx="0">
                  <c:v>25.333333333333336</c:v>
                </c:pt>
                <c:pt idx="1">
                  <c:v>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6E0-4AC0-9774-D071CD0A469C}"/>
            </c:ext>
          </c:extLst>
        </c:ser>
        <c:ser>
          <c:idx val="3"/>
          <c:order val="3"/>
          <c:tx>
            <c:strRef>
              <c:f>'Handel per land 2023-2024'!$F$19</c:f>
              <c:strCache>
                <c:ptCount val="1"/>
                <c:pt idx="0">
                  <c:v>Övriga</c:v>
                </c:pt>
              </c:strCache>
            </c:strRef>
          </c:tx>
          <c:spPr>
            <a:pattFill prst="ltUpDiag">
              <a:fgClr>
                <a:schemeClr val="bg1"/>
              </a:fgClr>
              <a:bgClr>
                <a:srgbClr val="668013"/>
              </a:bgClr>
            </a:pattFill>
            <a:ln w="3175">
              <a:solidFill>
                <a:srgbClr val="668013"/>
              </a:solidFill>
            </a:ln>
            <a:effectLst/>
          </c:spPr>
          <c:invertIfNegative val="0"/>
          <c:cat>
            <c:strRef>
              <c:f>'Handel per land 2023-2024'!$A$28:$A$29</c:f>
              <c:strCache>
                <c:ptCount val="2"/>
                <c:pt idx="0">
                  <c:v>Totalt 2023</c:v>
                </c:pt>
                <c:pt idx="1">
                  <c:v>Totalt 2024</c:v>
                </c:pt>
              </c:strCache>
            </c:strRef>
          </c:cat>
          <c:val>
            <c:numRef>
              <c:f>'Handel per land 2023-2024'!$F$28:$F$29</c:f>
              <c:numCache>
                <c:formatCode>#,##0</c:formatCode>
                <c:ptCount val="2"/>
                <c:pt idx="0">
                  <c:v>1.9999999999999787</c:v>
                </c:pt>
                <c:pt idx="1">
                  <c:v>5.3333333333333339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56E0-4AC0-9774-D071CD0A469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3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9.6984891813896398E-2"/>
              <c:y val="0.2271702910469751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Import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2020-2024'!$A$21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7DA117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2020-2024'!$B$21:$F$21</c:f>
              <c:numCache>
                <c:formatCode>#,##0</c:formatCode>
                <c:ptCount val="5"/>
                <c:pt idx="0">
                  <c:v>6001</c:v>
                </c:pt>
                <c:pt idx="1">
                  <c:v>5772</c:v>
                </c:pt>
                <c:pt idx="2">
                  <c:v>6735</c:v>
                </c:pt>
                <c:pt idx="3">
                  <c:v>6847</c:v>
                </c:pt>
                <c:pt idx="4">
                  <c:v>7177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8F-4B06-BF29-2CE8F393F522}"/>
            </c:ext>
          </c:extLst>
        </c:ser>
        <c:ser>
          <c:idx val="1"/>
          <c:order val="1"/>
          <c:tx>
            <c:strRef>
              <c:f>'Handel per kategori 2020-2024'!$A$22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179EDB"/>
              </a:fgClr>
              <a:bgClr>
                <a:schemeClr val="bg1"/>
              </a:bgClr>
            </a:pattFill>
            <a:ln w="3175">
              <a:solidFill>
                <a:srgbClr val="179EDB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2020-2024'!$B$22:$F$22</c:f>
              <c:numCache>
                <c:formatCode>#,##0</c:formatCode>
                <c:ptCount val="5"/>
                <c:pt idx="0">
                  <c:v>6146.666666666667</c:v>
                </c:pt>
                <c:pt idx="1">
                  <c:v>4720</c:v>
                </c:pt>
                <c:pt idx="2">
                  <c:v>4865</c:v>
                </c:pt>
                <c:pt idx="3">
                  <c:v>4871.666666666667</c:v>
                </c:pt>
                <c:pt idx="4">
                  <c:v>4880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8F-4B06-BF29-2CE8F393F522}"/>
            </c:ext>
          </c:extLst>
        </c:ser>
        <c:ser>
          <c:idx val="2"/>
          <c:order val="2"/>
          <c:tx>
            <c:strRef>
              <c:f>'Handel per kategori 2020-2024'!$A$23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ED1C24"/>
              </a:bgClr>
            </a:pattFill>
            <a:ln w="3175">
              <a:solidFill>
                <a:srgbClr val="ED1C24"/>
              </a:solidFill>
            </a:ln>
            <a:effectLst/>
          </c:spPr>
          <c:invertIfNegative val="0"/>
          <c:cat>
            <c:strRef>
              <c:f>'Handel per kategori 2020-2024'!$B$20:$F$20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2020-2024'!$B$23:$F$23</c:f>
              <c:numCache>
                <c:formatCode>#,##0</c:formatCode>
                <c:ptCount val="5"/>
                <c:pt idx="0">
                  <c:v>5.3333333333333339</c:v>
                </c:pt>
                <c:pt idx="1">
                  <c:v>12.000000000000002</c:v>
                </c:pt>
                <c:pt idx="2">
                  <c:v>29.333333333333336</c:v>
                </c:pt>
                <c:pt idx="3">
                  <c:v>8</c:v>
                </c:pt>
                <c:pt idx="4">
                  <c:v>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B8F-4B06-BF29-2CE8F393F52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1250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7062872820721134"/>
              <c:y val="0.331624200460197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#,##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title>
      <c:tx>
        <c:rich>
          <a:bodyPr rot="0" spcFirstLastPara="1" vertOverflow="ellipsis" vert="horz" wrap="square" anchor="ctr" anchorCtr="1"/>
          <a:lstStyle/>
          <a:p>
            <a:pPr>
              <a:defRPr sz="1440" b="0" i="0" u="none" strike="noStrike" kern="1200" spc="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r>
              <a:rPr lang="sv-SE"/>
              <a:t>Export av fårkött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40" b="0" i="0" u="none" strike="noStrike" kern="1200" spc="0" baseline="0">
              <a:solidFill>
                <a:sysClr val="windowText" lastClr="000000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sv-SE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'Handel per kategori 2020-2024'!$A$29</c:f>
              <c:strCache>
                <c:ptCount val="1"/>
                <c:pt idx="0">
                  <c:v>Fårkött med ben</c:v>
                </c:pt>
              </c:strCache>
            </c:strRef>
          </c:tx>
          <c:spPr>
            <a:solidFill>
              <a:srgbClr val="0083BE"/>
            </a:solidFill>
            <a:ln w="3175">
              <a:solidFill>
                <a:srgbClr val="7DA117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2020-2024'!$B$29:$F$29</c:f>
              <c:numCache>
                <c:formatCode>0</c:formatCode>
                <c:ptCount val="5"/>
                <c:pt idx="0">
                  <c:v>53</c:v>
                </c:pt>
                <c:pt idx="1">
                  <c:v>38</c:v>
                </c:pt>
                <c:pt idx="2">
                  <c:v>118</c:v>
                </c:pt>
                <c:pt idx="3" formatCode="General">
                  <c:v>80</c:v>
                </c:pt>
                <c:pt idx="4" formatCode="General">
                  <c:v>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B9-4398-8D42-B2D90F32229E}"/>
            </c:ext>
          </c:extLst>
        </c:ser>
        <c:ser>
          <c:idx val="1"/>
          <c:order val="1"/>
          <c:tx>
            <c:strRef>
              <c:f>'Handel per kategori 2020-2024'!$A$30</c:f>
              <c:strCache>
                <c:ptCount val="1"/>
                <c:pt idx="0">
                  <c:v>Benfritt fårkött</c:v>
                </c:pt>
              </c:strCache>
            </c:strRef>
          </c:tx>
          <c:spPr>
            <a:pattFill prst="trellis">
              <a:fgClr>
                <a:srgbClr val="004165"/>
              </a:fgClr>
              <a:bgClr>
                <a:schemeClr val="bg1"/>
              </a:bgClr>
            </a:pattFill>
            <a:ln w="3175">
              <a:solidFill>
                <a:srgbClr val="004165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2020-2024'!$B$30:$F$30</c:f>
              <c:numCache>
                <c:formatCode>0</c:formatCode>
                <c:ptCount val="5"/>
                <c:pt idx="0">
                  <c:v>93.333333333333343</c:v>
                </c:pt>
                <c:pt idx="1">
                  <c:v>116.66666666666667</c:v>
                </c:pt>
                <c:pt idx="2">
                  <c:v>80</c:v>
                </c:pt>
                <c:pt idx="3" formatCode="General">
                  <c:v>125</c:v>
                </c:pt>
                <c:pt idx="4">
                  <c:v>150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B9-4398-8D42-B2D90F32229E}"/>
            </c:ext>
          </c:extLst>
        </c:ser>
        <c:ser>
          <c:idx val="2"/>
          <c:order val="2"/>
          <c:tx>
            <c:strRef>
              <c:f>'Handel per kategori 2020-2024'!$A$31</c:f>
              <c:strCache>
                <c:ptCount val="1"/>
                <c:pt idx="0">
                  <c:v>Beredda fårköttsprodukter</c:v>
                </c:pt>
              </c:strCache>
            </c:strRef>
          </c:tx>
          <c:spPr>
            <a:pattFill prst="openDmnd">
              <a:fgClr>
                <a:schemeClr val="bg1"/>
              </a:fgClr>
              <a:bgClr>
                <a:srgbClr val="DC5034"/>
              </a:bgClr>
            </a:pattFill>
            <a:ln w="3175">
              <a:solidFill>
                <a:srgbClr val="DC5034"/>
              </a:solidFill>
            </a:ln>
            <a:effectLst/>
          </c:spPr>
          <c:invertIfNegative val="0"/>
          <c:cat>
            <c:strRef>
              <c:f>'Handel per kategori 2020-2024'!$B$28:$F$28</c:f>
              <c:strCache>
                <c:ptCount val="5"/>
                <c:pt idx="0">
                  <c:v>2020</c:v>
                </c:pt>
                <c:pt idx="1">
                  <c:v>2021</c:v>
                </c:pt>
                <c:pt idx="2">
                  <c:v>2022</c:v>
                </c:pt>
                <c:pt idx="3">
                  <c:v>2023</c:v>
                </c:pt>
                <c:pt idx="4">
                  <c:v>2024</c:v>
                </c:pt>
              </c:strCache>
            </c:strRef>
          </c:cat>
          <c:val>
            <c:numRef>
              <c:f>'Handel per kategori 2020-2024'!$B$31:$F$31</c:f>
              <c:numCache>
                <c:formatCode>0</c:formatCode>
                <c:ptCount val="5"/>
                <c:pt idx="0">
                  <c:v>1.3333333333333335</c:v>
                </c:pt>
                <c:pt idx="1">
                  <c:v>4</c:v>
                </c:pt>
                <c:pt idx="2">
                  <c:v>5.3</c:v>
                </c:pt>
                <c:pt idx="3">
                  <c:v>6.6666666666666679</c:v>
                </c:pt>
                <c:pt idx="4">
                  <c:v>1.3333333333333335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3B9-4398-8D42-B2D90F32229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5"/>
        <c:overlap val="100"/>
        <c:axId val="800228943"/>
        <c:axId val="832394911"/>
      </c:barChart>
      <c:catAx>
        <c:axId val="80022894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32394911"/>
        <c:crosses val="autoZero"/>
        <c:auto val="1"/>
        <c:lblAlgn val="ctr"/>
        <c:lblOffset val="100"/>
        <c:noMultiLvlLbl val="0"/>
      </c:catAx>
      <c:valAx>
        <c:axId val="832394911"/>
        <c:scaling>
          <c:orientation val="minMax"/>
          <c:max val="220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200" b="0" i="0" u="none" strike="noStrike" kern="1200" baseline="0">
                    <a:solidFill>
                      <a:sysClr val="windowText" lastClr="000000"/>
                    </a:solidFill>
                    <a:latin typeface="Arial" panose="020B0604020202020204" pitchFamily="34" charset="0"/>
                    <a:ea typeface="+mn-ea"/>
                    <a:cs typeface="Arial" panose="020B0604020202020204" pitchFamily="34" charset="0"/>
                  </a:defRPr>
                </a:pPr>
                <a:r>
                  <a:rPr lang="sv-SE"/>
                  <a:t>ton slaktad vikt</a:t>
                </a:r>
              </a:p>
            </c:rich>
          </c:tx>
          <c:layout>
            <c:manualLayout>
              <c:xMode val="edge"/>
              <c:yMode val="edge"/>
              <c:x val="0.18080609154624902"/>
              <c:y val="0.3172145816860991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200" b="0" i="0" u="none" strike="noStrike" kern="1200" baseline="0">
                  <a:solidFill>
                    <a:sysClr val="windowText" lastClr="000000"/>
                  </a:solidFill>
                  <a:latin typeface="Arial" panose="020B0604020202020204" pitchFamily="34" charset="0"/>
                  <a:ea typeface="+mn-ea"/>
                  <a:cs typeface="Arial" panose="020B0604020202020204" pitchFamily="34" charset="0"/>
                </a:defRPr>
              </a:pPr>
              <a:endParaRPr lang="sv-SE"/>
            </a:p>
          </c:txPr>
        </c:title>
        <c:numFmt formatCode="0" sourceLinked="1"/>
        <c:majorTickMark val="none"/>
        <c:minorTickMark val="none"/>
        <c:tickLblPos val="nextTo"/>
        <c:spPr>
          <a:noFill/>
          <a:ln>
            <a:solidFill>
              <a:srgbClr val="D9D9D9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  <c:crossAx val="800228943"/>
        <c:crosses val="autoZero"/>
        <c:crossBetween val="between"/>
      </c:valAx>
      <c:dTable>
        <c:showHorzBorder val="1"/>
        <c:showVertBorder val="1"/>
        <c:showOutline val="1"/>
        <c:showKeys val="1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vert="horz" wrap="square" anchor="ctr" anchorCtr="1"/>
          <a:lstStyle/>
          <a:p>
            <a:pPr rtl="0">
              <a:defRPr sz="1200" b="0" i="0" u="none" strike="noStrike" kern="1200" baseline="0">
                <a:solidFill>
                  <a:sysClr val="windowText" lastClr="000000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sv-SE"/>
          </a:p>
        </c:txPr>
      </c:dTable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200">
          <a:solidFill>
            <a:sysClr val="windowText" lastClr="000000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3.xml"/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chart" Target="../charts/chart5.xml"/><Relationship Id="rId1" Type="http://schemas.openxmlformats.org/officeDocument/2006/relationships/chart" Target="../charts/char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44</xdr:row>
      <xdr:rowOff>133351</xdr:rowOff>
    </xdr:from>
    <xdr:to>
      <xdr:col>8</xdr:col>
      <xdr:colOff>933450</xdr:colOff>
      <xdr:row>75</xdr:row>
      <xdr:rowOff>161926</xdr:rowOff>
    </xdr:to>
    <xdr:graphicFrame macro="">
      <xdr:nvGraphicFramePr>
        <xdr:cNvPr id="3" name="Diagram 2" descr="Svensk marknadsbalans får- och lammkött&#10;&#10;Figuren visar utvecklingen av produktion, totalkonsumtion, export, import och svensk försörjningsgrad från 1995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298450</xdr:colOff>
      <xdr:row>0</xdr:row>
      <xdr:rowOff>66674</xdr:rowOff>
    </xdr:from>
    <xdr:to>
      <xdr:col>15</xdr:col>
      <xdr:colOff>6350</xdr:colOff>
      <xdr:row>18</xdr:row>
      <xdr:rowOff>158750</xdr:rowOff>
    </xdr:to>
    <xdr:graphicFrame macro="">
      <xdr:nvGraphicFramePr>
        <xdr:cNvPr id="2" name="Diagram 1" descr="Figuren jämför importen av får- och lammkött per land de senaste två åren" title="Import av får- och lammkött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7</xdr:col>
      <xdr:colOff>295275</xdr:colOff>
      <xdr:row>18</xdr:row>
      <xdr:rowOff>193675</xdr:rowOff>
    </xdr:from>
    <xdr:to>
      <xdr:col>15</xdr:col>
      <xdr:colOff>47625</xdr:colOff>
      <xdr:row>38</xdr:row>
      <xdr:rowOff>57151</xdr:rowOff>
    </xdr:to>
    <xdr:graphicFrame macro="">
      <xdr:nvGraphicFramePr>
        <xdr:cNvPr id="3" name="Diagram 2" descr="Figuren jämför exporten av får- och lammkött per land de senaste två åren" title="Export av får- och lammkött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355599</xdr:colOff>
      <xdr:row>3</xdr:row>
      <xdr:rowOff>95250</xdr:rowOff>
    </xdr:from>
    <xdr:to>
      <xdr:col>16</xdr:col>
      <xdr:colOff>609600</xdr:colOff>
      <xdr:row>26</xdr:row>
      <xdr:rowOff>171449</xdr:rowOff>
    </xdr:to>
    <xdr:graphicFrame macro="">
      <xdr:nvGraphicFramePr>
        <xdr:cNvPr id="2" name="Diagram 1" descr="Figuren visar importen av får- och lammkött per kategori de senaste fem åren" title="Import av får- och lammkött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381000</xdr:colOff>
      <xdr:row>27</xdr:row>
      <xdr:rowOff>133350</xdr:rowOff>
    </xdr:from>
    <xdr:to>
      <xdr:col>16</xdr:col>
      <xdr:colOff>600075</xdr:colOff>
      <xdr:row>51</xdr:row>
      <xdr:rowOff>28575</xdr:rowOff>
    </xdr:to>
    <xdr:graphicFrame macro="">
      <xdr:nvGraphicFramePr>
        <xdr:cNvPr id="3" name="Diagram 2" descr="Figuren visar exporten av får- och lammkött per kategori de senaste fem åren" title="Export av får- och lammkött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0000000}" name="Helårsbalans" displayName="Helårsbalans" ref="A11:I42" totalsRowShown="0" headerRowDxfId="107" dataDxfId="106" tableBorderDxfId="105">
  <autoFilter ref="A11:I42" xr:uid="{00000000-0009-0000-0100-00000F000000}"/>
  <tableColumns count="9">
    <tableColumn id="1" xr3:uid="{00000000-0010-0000-0000-000001000000}" name="År" dataDxfId="104"/>
    <tableColumn id="2" xr3:uid="{00000000-0010-0000-0000-000002000000}" name="Produktion" dataDxfId="103"/>
    <tableColumn id="3" xr3:uid="{00000000-0010-0000-0000-000003000000}" name="Import" dataDxfId="102"/>
    <tableColumn id="4" xr3:uid="{00000000-0010-0000-0000-000004000000}" name="Export" dataDxfId="101"/>
    <tableColumn id="5" xr3:uid="{00000000-0010-0000-0000-000005000000}" name="Totalkonsumtion" dataDxfId="100">
      <calculatedColumnFormula>B12+C12+H12-D12</calculatedColumnFormula>
    </tableColumn>
    <tableColumn id="6" xr3:uid="{00000000-0010-0000-0000-000006000000}" name="Svensk försörjningsgrad" dataDxfId="99"/>
    <tableColumn id="7" xr3:uid="{00000000-0010-0000-0000-000007000000}" name="Totalkonsumtion kg/capita" dataDxfId="98"/>
    <tableColumn id="8" xr3:uid="{00000000-0010-0000-0000-000008000000}" name="Hemslakt" dataDxfId="97"/>
    <tableColumn id="9" xr3:uid="{00000000-0010-0000-0000-000009000000}" name="Befolkning" dataDxfId="96"/>
  </tableColumns>
  <tableStyleInfo name="TableStyleMedium2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4E8BF6B-4B54-41B6-928E-4CDDBA5CBD01}" name="Kvartalsbalans26" displayName="Kvartalsbalans26" ref="A5:I23" totalsRowShown="0" headerRowDxfId="95" dataDxfId="93" headerRowBorderDxfId="94" tableBorderDxfId="92">
  <autoFilter ref="A5:I23" xr:uid="{7B6B291F-4602-41A2-98CF-6594E27AA387}"/>
  <tableColumns count="9">
    <tableColumn id="1" xr3:uid="{23B338C0-12B9-44D9-805C-9C5008577FF3}" name="År" dataDxfId="91"/>
    <tableColumn id="2" xr3:uid="{9F24FA54-1369-4D6E-BCDD-7BA34B4A4C38}" name="Produktion" dataDxfId="90"/>
    <tableColumn id="3" xr3:uid="{110F0AAE-821C-4248-BD91-9FB7883E012A}" name="Import" dataDxfId="89"/>
    <tableColumn id="4" xr3:uid="{4AB21BDA-6E09-4EEE-9642-49B77C84CAC1}" name="Export" dataDxfId="88"/>
    <tableColumn id="5" xr3:uid="{BDE3959F-A74E-40A8-A320-757AA2A04A34}" name="Totalkonsumtion" dataDxfId="87"/>
    <tableColumn id="6" xr3:uid="{F6E58D95-412A-4EF2-9DB5-063517397379}" name="Svensk försörjningsgrad" dataDxfId="86"/>
    <tableColumn id="7" xr3:uid="{B57FA8AB-528C-465C-B3F3-CF1B7F6DC7BF}" name="Totalkonsumtion kg/capita" dataDxfId="85"/>
    <tableColumn id="8" xr3:uid="{BD98F184-710B-4D6C-A798-B7ED90621AF7}" name="Hemslakt" dataDxfId="84"/>
    <tableColumn id="9" xr3:uid="{D01F7242-F6C0-4CFE-8398-C0B064EF92A1}" name="Befolkning" dataDxfId="83"/>
  </tableColumns>
  <tableStyleInfo name="TableStyleMedium2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5B506F8-4510-40B0-93E3-A5891449CEA1}" name="Kvartalsbalans267" displayName="Kvartalsbalans267" ref="A5:I23" totalsRowShown="0" headerRowDxfId="82" dataDxfId="80" headerRowBorderDxfId="81" tableBorderDxfId="79">
  <autoFilter ref="A5:I23" xr:uid="{E2145F54-928A-434B-9D50-887384A531CB}"/>
  <tableColumns count="9">
    <tableColumn id="1" xr3:uid="{782D1860-C3B3-47CF-B016-04A31A104BE2}" name="År" dataDxfId="78"/>
    <tableColumn id="2" xr3:uid="{6A827810-F437-4F8E-81D7-8F5F01240B8D}" name="Produktion" dataDxfId="77"/>
    <tableColumn id="3" xr3:uid="{A7C4DF51-6DF9-4C35-81C0-8E975CAEA63C}" name="Import" dataDxfId="76"/>
    <tableColumn id="4" xr3:uid="{76236470-0CA5-4BAD-96F7-334DC85B2DAE}" name="Export" dataDxfId="75"/>
    <tableColumn id="5" xr3:uid="{49E09F49-9BA5-4B64-8C62-7186389B946B}" name="Totalkonsumtion" dataDxfId="74"/>
    <tableColumn id="6" xr3:uid="{60F64422-1717-4F58-9B2B-770ACD90476D}" name="Svensk försörjningsgrad" dataDxfId="73"/>
    <tableColumn id="7" xr3:uid="{941E477C-4A8C-47C9-83F9-9BF6FD5B924A}" name="Totalkonsumtion kg/capita" dataDxfId="72"/>
    <tableColumn id="8" xr3:uid="{C7703C14-7D95-4905-B330-4B66E5E412F9}" name="Hemslakt" dataDxfId="71"/>
    <tableColumn id="9" xr3:uid="{02EF2CCB-5787-4F55-BE38-EE72AD9D2808}" name="Befolkning" dataDxfId="70"/>
  </tableColumns>
  <tableStyleInfo name="TableStyleMedium2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Importperland" displayName="Importperland" ref="A3:G14" totalsRowShown="0" headerRowDxfId="69" dataDxfId="67" headerRowBorderDxfId="68" tableBorderDxfId="66">
  <autoFilter ref="A3:G14" xr:uid="{00000000-0009-0000-0100-000001000000}"/>
  <tableColumns count="7">
    <tableColumn id="1" xr3:uid="{00000000-0010-0000-0300-000001000000}" name="Produktkategori" dataDxfId="65"/>
    <tableColumn id="2" xr3:uid="{00000000-0010-0000-0300-000002000000}" name="Totalt" dataDxfId="64"/>
    <tableColumn id="3" xr3:uid="{00000000-0010-0000-0300-000003000000}" name="Nya Zeeland" dataDxfId="63"/>
    <tableColumn id="4" xr3:uid="{00000000-0010-0000-0300-000004000000}" name="Irland" dataDxfId="62"/>
    <tableColumn id="5" xr3:uid="{00000000-0010-0000-0300-000005000000}" name="Nederländerna" dataDxfId="61"/>
    <tableColumn id="6" xr3:uid="{00000000-0010-0000-0300-000006000000}" name="Tyskland" dataDxfId="60"/>
    <tableColumn id="8" xr3:uid="{00000000-0010-0000-0300-000008000000}" name="Övriga" dataDxfId="59"/>
  </tableColumns>
  <tableStyleInfo name="TableStyleMedium2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4000000}" name="Exportperland" displayName="Exportperland" ref="A19:F30" totalsRowShown="0" headerRowDxfId="58" dataDxfId="56" headerRowBorderDxfId="57" tableBorderDxfId="55">
  <autoFilter ref="A19:F30" xr:uid="{00000000-0009-0000-0100-000002000000}"/>
  <tableColumns count="6">
    <tableColumn id="1" xr3:uid="{00000000-0010-0000-0400-000001000000}" name="Produktkategori" dataDxfId="54"/>
    <tableColumn id="2" xr3:uid="{00000000-0010-0000-0400-000002000000}" name="Totalt" dataDxfId="53"/>
    <tableColumn id="3" xr3:uid="{00000000-0010-0000-0400-000003000000}" name="Finland" dataDxfId="52"/>
    <tableColumn id="4" xr3:uid="{00000000-0010-0000-0400-000004000000}" name="Norge" dataDxfId="51"/>
    <tableColumn id="5" xr3:uid="{00000000-0010-0000-0400-000005000000}" name="Danmark" dataDxfId="50"/>
    <tableColumn id="8" xr3:uid="{00000000-0010-0000-0400-000008000000}" name="Övriga" dataDxfId="49"/>
  </tableColumns>
  <tableStyleInfo name="TableStyleMedium2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Importperkategori" displayName="Importperkategori" ref="A20:F24" totalsRowShown="0" headerRowDxfId="48" dataDxfId="47">
  <autoFilter ref="A20:F24" xr:uid="{00000000-0009-0000-0100-000003000000}"/>
  <tableColumns count="6">
    <tableColumn id="1" xr3:uid="{00000000-0010-0000-0500-000001000000}" name="Import, ton slaktad vikt" dataDxfId="46"/>
    <tableColumn id="3" xr3:uid="{00000000-0010-0000-0500-000003000000}" name="2020" dataDxfId="45"/>
    <tableColumn id="4" xr3:uid="{00000000-0010-0000-0500-000004000000}" name="2021" dataDxfId="44"/>
    <tableColumn id="5" xr3:uid="{00000000-0010-0000-0500-000005000000}" name="2022" dataDxfId="43"/>
    <tableColumn id="6" xr3:uid="{00000000-0010-0000-0500-000006000000}" name="2023" dataDxfId="42"/>
    <tableColumn id="2" xr3:uid="{EFFFB835-A95B-4D89-9638-EA2750EDA31D}" name="2024" dataDxfId="41"/>
  </tableColumns>
  <tableStyleInfo name="TableStyleMedium2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6000000}" name="Exportperkategori" displayName="Exportperkategori" ref="A28:F32" totalsRowShown="0" headerRowDxfId="40" dataDxfId="39">
  <autoFilter ref="A28:F32" xr:uid="{00000000-0009-0000-0100-000004000000}"/>
  <tableColumns count="6">
    <tableColumn id="1" xr3:uid="{00000000-0010-0000-0600-000001000000}" name="Export, ton slaktad vikt" dataDxfId="38"/>
    <tableColumn id="3" xr3:uid="{00000000-0010-0000-0600-000003000000}" name="2020" dataDxfId="37"/>
    <tableColumn id="4" xr3:uid="{00000000-0010-0000-0600-000004000000}" name="2021" dataDxfId="36"/>
    <tableColumn id="5" xr3:uid="{00000000-0010-0000-0600-000005000000}" name="2022" dataDxfId="35"/>
    <tableColumn id="6" xr3:uid="{00000000-0010-0000-0600-000006000000}" name="2023" dataDxfId="34"/>
    <tableColumn id="2" xr3:uid="{2BBC41FB-382F-48EC-97E3-35E3F3C7FF3D}" name="2024" dataDxfId="33"/>
  </tableColumns>
  <tableStyleInfo name="TableStyleMedium2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30DE0C4-A30D-4360-A7B7-006CF12C7395}" name="Tabell7" displayName="Tabell7" ref="A4:T22" totalsRowShown="0" headerRowDxfId="32" dataDxfId="31">
  <autoFilter ref="A4:T22" xr:uid="{3C9B779F-71AC-4780-88FA-E047038C6FB4}"/>
  <tableColumns count="20">
    <tableColumn id="1" xr3:uid="{EAC0F6A7-6AEF-4C49-9AF9-CD9072E48425}" name="Land" dataDxfId="30"/>
    <tableColumn id="2" xr3:uid="{92BD97CC-C317-44CF-A41D-C4ADC77CD44D}" name="02041000" dataDxfId="29"/>
    <tableColumn id="3" xr3:uid="{23E7C797-38DA-400A-8CC3-EA12894BD069}" name="02042100" dataDxfId="28"/>
    <tableColumn id="4" xr3:uid="{B8AE65C6-71C4-48FE-AE01-D30260DC4A2F}" name="02042210" dataDxfId="27"/>
    <tableColumn id="5" xr3:uid="{7110F532-B8AD-4B2A-A533-EC1F265E3A83}" name="02042230" dataDxfId="26"/>
    <tableColumn id="6" xr3:uid="{0AFF7F36-97C0-407C-AC9A-D62B0B1E4780}" name="02042250" dataDxfId="25"/>
    <tableColumn id="7" xr3:uid="{5A41A17F-3FDD-41CC-817B-7BA755B222C7}" name="02042290" dataDxfId="24"/>
    <tableColumn id="8" xr3:uid="{7BED8C2F-B5E3-456F-8136-01CA7449E344}" name="02042300" dataDxfId="23"/>
    <tableColumn id="9" xr3:uid="{E152070D-8720-4ACE-BA75-7A18E4005A51}" name="02043000" dataDxfId="22"/>
    <tableColumn id="10" xr3:uid="{88E6D25C-C248-4452-9418-04FF026990D9}" name="02044100" dataDxfId="21"/>
    <tableColumn id="11" xr3:uid="{AAB63BF9-2D88-4DC5-9ABB-EE915DB23C9F}" name="02044210" dataDxfId="20"/>
    <tableColumn id="12" xr3:uid="{86D01750-EDB0-4EF8-A84D-60E6987006DA}" name="02044230" dataDxfId="19"/>
    <tableColumn id="13" xr3:uid="{C1C3E07F-8982-4F34-B10E-58FD77AC43DF}" name="02044250" dataDxfId="18"/>
    <tableColumn id="14" xr3:uid="{013D39A2-B270-468E-83A6-2DA04E7E4574}" name="02044290" dataDxfId="17"/>
    <tableColumn id="15" xr3:uid="{8D3B9A7A-924D-44F2-AEF0-4C5801CB5CA4}" name="02044310" dataDxfId="16"/>
    <tableColumn id="16" xr3:uid="{AD03C02C-3870-4A34-A69B-CDDCF5A2AA75}" name="02044390" dataDxfId="15"/>
    <tableColumn id="17" xr3:uid="{EC617106-B95B-4EA1-A194-2EB3535911A5}" name="02109921" dataDxfId="14"/>
    <tableColumn id="18" xr3:uid="{70074EBA-3EC8-4FDC-A25C-F106CEC490D1}" name="02109929" dataDxfId="13"/>
    <tableColumn id="19" xr3:uid="{2458D67F-D7D2-449E-8453-355A44C40E3B}" name="16029091" dataDxfId="12"/>
    <tableColumn id="20" xr3:uid="{E43634BD-1CF6-4C32-8739-A6B2D70A28AD}" name="Totalt per land" dataDxfId="11">
      <calculatedColumnFormula>SUM(Tabell7[[#This Row],[02041000]:[16029091]])</calculatedColumnFormula>
    </tableColumn>
  </tableColumns>
  <tableStyleInfo name="TableStyleMedium2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887F3520-3690-4D8F-8007-B7B3423BDFD8}" name="Tabell69" displayName="Tabell69" ref="A28:I33" totalsRowShown="0" headerRowDxfId="10" dataDxfId="9">
  <autoFilter ref="A28:I33" xr:uid="{818373C4-4DBC-4A1C-AB76-41CE4AB785A5}"/>
  <tableColumns count="9">
    <tableColumn id="1" xr3:uid="{B7C324CF-D3A9-411A-B10E-1BDA0DE640C1}" name="Totalt per kategori" dataDxfId="8"/>
    <tableColumn id="2" xr3:uid="{4BB45F9D-EA2F-488D-9688-19D27FE36558}" name="02042290" dataDxfId="7"/>
    <tableColumn id="3" xr3:uid="{02C4C81A-0F06-4B19-A2E0-B9BC13273B3B}" name="02042300" dataDxfId="6"/>
    <tableColumn id="4" xr3:uid="{F0176A15-9037-4318-B5A5-1641D6E6F5EC}" name="02043000" dataDxfId="5"/>
    <tableColumn id="5" xr3:uid="{E5834CC7-D962-4535-A5D3-4C2805D238CB}" name="02044230" dataDxfId="4"/>
    <tableColumn id="6" xr3:uid="{D2E1BAF2-9F7C-46E8-828C-BBA53850A4CC}" name="02044290" dataDxfId="3"/>
    <tableColumn id="7" xr3:uid="{90403477-E882-4D5F-ACC3-5121AC087D95}" name="02044310" dataDxfId="2"/>
    <tableColumn id="8" xr3:uid="{CBEAE4FE-A978-4485-9E91-F312982D8A31}" name="16029091" dataDxfId="1"/>
    <tableColumn id="9" xr3:uid="{39EEFE65-9A69-4945-9533-5F93A4C07D47}" name="Totalt per land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Jordbruksverket">
  <a:themeElements>
    <a:clrScheme name="Jordbruksverket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93C01B"/>
      </a:accent1>
      <a:accent2>
        <a:srgbClr val="50BDED"/>
      </a:accent2>
      <a:accent3>
        <a:srgbClr val="F7921E"/>
      </a:accent3>
      <a:accent4>
        <a:srgbClr val="ED1C24"/>
      </a:accent4>
      <a:accent5>
        <a:srgbClr val="734105"/>
      </a:accent5>
      <a:accent6>
        <a:srgbClr val="E8B909"/>
      </a:accent6>
      <a:hlink>
        <a:srgbClr val="2F5496"/>
      </a:hlink>
      <a:folHlink>
        <a:srgbClr val="2F5496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eme/themeOverride1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2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3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4.xml><?xml version="1.0" encoding="utf-8"?>
<a:themeOverride xmlns:a="http://schemas.openxmlformats.org/drawingml/2006/main">
  <a:clrScheme name="SJV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7DA217"/>
    </a:accent1>
    <a:accent2>
      <a:srgbClr val="604000"/>
    </a:accent2>
    <a:accent3>
      <a:srgbClr val="179EDB"/>
    </a:accent3>
    <a:accent4>
      <a:srgbClr val="B59007"/>
    </a:accent4>
    <a:accent5>
      <a:srgbClr val="4498A9"/>
    </a:accent5>
    <a:accent6>
      <a:srgbClr val="9E965C"/>
    </a:accent6>
    <a:hlink>
      <a:srgbClr val="0563C1"/>
    </a:hlink>
    <a:folHlink>
      <a:srgbClr val="954F72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theme/themeOverride5.xml><?xml version="1.0" encoding="utf-8"?>
<a:themeOverride xmlns:a="http://schemas.openxmlformats.org/drawingml/2006/main">
  <a:clrScheme name="Greppa">
    <a:dk1>
      <a:sysClr val="windowText" lastClr="000000"/>
    </a:dk1>
    <a:lt1>
      <a:sysClr val="window" lastClr="FFFFFF"/>
    </a:lt1>
    <a:dk2>
      <a:srgbClr val="44546A"/>
    </a:dk2>
    <a:lt2>
      <a:srgbClr val="E7E6E6"/>
    </a:lt2>
    <a:accent1>
      <a:srgbClr val="0083BE"/>
    </a:accent1>
    <a:accent2>
      <a:srgbClr val="004165"/>
    </a:accent2>
    <a:accent3>
      <a:srgbClr val="DC5034"/>
    </a:accent3>
    <a:accent4>
      <a:srgbClr val="00B299"/>
    </a:accent4>
    <a:accent5>
      <a:srgbClr val="668013"/>
    </a:accent5>
    <a:accent6>
      <a:srgbClr val="BCA600"/>
    </a:accent6>
    <a:hlink>
      <a:srgbClr val="2F5496"/>
    </a:hlink>
    <a:folHlink>
      <a:srgbClr val="2F5496"/>
    </a:folHlink>
  </a:clrScheme>
  <a:fontScheme name="Office">
    <a:majorFont>
      <a:latin typeface="Calibri Light" panose="020F0302020204030204"/>
      <a:ea typeface=""/>
      <a:cs typeface=""/>
      <a:font script="Jpan" typeface="游ゴシック Light"/>
      <a:font script="Hang" typeface="맑은 고딕"/>
      <a:font script="Hans" typeface="等线 Light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ajorFont>
    <a:minorFont>
      <a:latin typeface="Calibri" panose="020F0502020204030204"/>
      <a:ea typeface=""/>
      <a:cs typeface=""/>
      <a:font script="Jpan" typeface="游ゴシック"/>
      <a:font script="Hang" typeface="맑은 고딕"/>
      <a:font script="Hans" typeface="等线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  <a:font script="Armn" typeface="Arial"/>
      <a:font script="Bugi" typeface="Leelawadee UI"/>
      <a:font script="Bopo" typeface="Microsoft JhengHei"/>
      <a:font script="Java" typeface="Javanese Text"/>
      <a:font script="Lisu" typeface="Segoe UI"/>
      <a:font script="Mymr" typeface="Myanmar Text"/>
      <a:font script="Nkoo" typeface="Ebrima"/>
      <a:font script="Olck" typeface="Nirmala UI"/>
      <a:font script="Osma" typeface="Ebrima"/>
      <a:font script="Phag" typeface="Phagspa"/>
      <a:font script="Syrn" typeface="Estrangelo Edessa"/>
      <a:font script="Syrj" typeface="Estrangelo Edessa"/>
      <a:font script="Syre" typeface="Estrangelo Edessa"/>
      <a:font script="Sora" typeface="Nirmala UI"/>
      <a:font script="Tale" typeface="Microsoft Tai Le"/>
      <a:font script="Talu" typeface="Microsoft New Tai Lue"/>
      <a:font script="Tfng" typeface="Ebrima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lumMod val="110000"/>
              <a:satMod val="105000"/>
              <a:tint val="67000"/>
            </a:schemeClr>
          </a:gs>
          <a:gs pos="50000">
            <a:schemeClr val="phClr">
              <a:lumMod val="105000"/>
              <a:satMod val="103000"/>
              <a:tint val="73000"/>
            </a:schemeClr>
          </a:gs>
          <a:gs pos="100000">
            <a:schemeClr val="phClr">
              <a:lumMod val="105000"/>
              <a:satMod val="109000"/>
              <a:tint val="81000"/>
            </a:schemeClr>
          </a:gs>
        </a:gsLst>
        <a:lin ang="5400000" scaled="0"/>
      </a:gradFill>
      <a:gradFill rotWithShape="1">
        <a:gsLst>
          <a:gs pos="0">
            <a:schemeClr val="phClr">
              <a:satMod val="103000"/>
              <a:lumMod val="102000"/>
              <a:tint val="94000"/>
            </a:schemeClr>
          </a:gs>
          <a:gs pos="50000">
            <a:schemeClr val="phClr">
              <a:satMod val="110000"/>
              <a:lumMod val="100000"/>
              <a:shade val="100000"/>
            </a:schemeClr>
          </a:gs>
          <a:gs pos="100000">
            <a:schemeClr val="phClr">
              <a:lumMod val="99000"/>
              <a:satMod val="120000"/>
              <a:shade val="78000"/>
            </a:schemeClr>
          </a:gs>
        </a:gsLst>
        <a:lin ang="5400000" scaled="0"/>
      </a:gradFill>
    </a:fillStyleLst>
    <a:lnStyleLst>
      <a:ln w="6350" cap="flat" cmpd="sng" algn="ctr">
        <a:solidFill>
          <a:schemeClr val="phClr"/>
        </a:solidFill>
        <a:prstDash val="solid"/>
        <a:miter lim="800000"/>
      </a:ln>
      <a:ln w="12700" cap="flat" cmpd="sng" algn="ctr">
        <a:solidFill>
          <a:schemeClr val="phClr"/>
        </a:solidFill>
        <a:prstDash val="solid"/>
        <a:miter lim="800000"/>
      </a:ln>
      <a:ln w="19050" cap="flat" cmpd="sng" algn="ctr">
        <a:solidFill>
          <a:schemeClr val="phClr"/>
        </a:solidFill>
        <a:prstDash val="solid"/>
        <a:miter lim="800000"/>
      </a:ln>
    </a:lnStyleLst>
    <a:effectStyleLst>
      <a:effectStyle>
        <a:effectLst/>
      </a:effectStyle>
      <a:effectStyle>
        <a:effectLst/>
      </a:effectStyle>
      <a:effectStyle>
        <a:effectLst>
          <a:outerShdw blurRad="57150" dist="19050" dir="5400000" algn="ctr" rotWithShape="0">
            <a:srgbClr val="000000">
              <a:alpha val="63000"/>
            </a:srgbClr>
          </a:outerShdw>
        </a:effectLst>
      </a:effectStyle>
    </a:effectStyleLst>
    <a:bgFillStyleLst>
      <a:solidFill>
        <a:schemeClr val="phClr"/>
      </a:solidFill>
      <a:solidFill>
        <a:schemeClr val="phClr">
          <a:tint val="95000"/>
          <a:satMod val="170000"/>
        </a:schemeClr>
      </a:solidFill>
      <a:gradFill rotWithShape="1">
        <a:gsLst>
          <a:gs pos="0">
            <a:schemeClr val="phClr">
              <a:tint val="93000"/>
              <a:satMod val="150000"/>
              <a:shade val="98000"/>
              <a:lumMod val="102000"/>
            </a:schemeClr>
          </a:gs>
          <a:gs pos="50000">
            <a:schemeClr val="phClr">
              <a:tint val="98000"/>
              <a:satMod val="130000"/>
              <a:shade val="90000"/>
              <a:lumMod val="103000"/>
            </a:schemeClr>
          </a:gs>
          <a:gs pos="100000">
            <a:schemeClr val="phClr">
              <a:shade val="63000"/>
              <a:satMod val="120000"/>
            </a:schemeClr>
          </a:gs>
        </a:gsLst>
        <a:lin ang="5400000" scaled="0"/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4.bin"/><Relationship Id="rId4" Type="http://schemas.openxmlformats.org/officeDocument/2006/relationships/table" Target="../tables/table5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5.bin"/><Relationship Id="rId4" Type="http://schemas.openxmlformats.org/officeDocument/2006/relationships/table" Target="../tables/table7.x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6.bin"/><Relationship Id="rId5" Type="http://schemas.openxmlformats.org/officeDocument/2006/relationships/comments" Target="../comments1.xml"/><Relationship Id="rId4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S43"/>
  <sheetViews>
    <sheetView tabSelected="1" topLeftCell="A40" zoomScaleNormal="100" workbookViewId="0">
      <selection activeCell="H42" sqref="H42"/>
    </sheetView>
  </sheetViews>
  <sheetFormatPr defaultRowHeight="14" x14ac:dyDescent="0.3"/>
  <cols>
    <col min="1" max="1" width="11.08203125" customWidth="1"/>
    <col min="2" max="2" width="13.25" customWidth="1"/>
    <col min="3" max="3" width="10.25" customWidth="1"/>
    <col min="4" max="4" width="8.83203125" customWidth="1"/>
    <col min="5" max="5" width="18.83203125" customWidth="1"/>
    <col min="6" max="6" width="19.75" customWidth="1"/>
    <col min="7" max="7" width="19.58203125" customWidth="1"/>
    <col min="8" max="8" width="11.33203125" customWidth="1"/>
    <col min="9" max="9" width="13" customWidth="1"/>
  </cols>
  <sheetData>
    <row r="1" spans="1:9" ht="18" x14ac:dyDescent="0.4">
      <c r="A1" s="108" t="s">
        <v>38</v>
      </c>
    </row>
    <row r="2" spans="1:9" ht="15.5" x14ac:dyDescent="0.35">
      <c r="A2" s="1"/>
    </row>
    <row r="3" spans="1:9" x14ac:dyDescent="0.3">
      <c r="A3" s="141" t="s">
        <v>96</v>
      </c>
    </row>
    <row r="4" spans="1:9" x14ac:dyDescent="0.3">
      <c r="A4" s="140" t="s">
        <v>32</v>
      </c>
    </row>
    <row r="5" spans="1:9" x14ac:dyDescent="0.3">
      <c r="A5" s="140" t="s">
        <v>33</v>
      </c>
    </row>
    <row r="6" spans="1:9" x14ac:dyDescent="0.3">
      <c r="A6" s="140" t="s">
        <v>31</v>
      </c>
    </row>
    <row r="7" spans="1:9" x14ac:dyDescent="0.3">
      <c r="A7" s="140" t="s">
        <v>116</v>
      </c>
    </row>
    <row r="8" spans="1:9" x14ac:dyDescent="0.3">
      <c r="A8" s="140" t="s">
        <v>118</v>
      </c>
    </row>
    <row r="9" spans="1:9" x14ac:dyDescent="0.3">
      <c r="A9" s="140" t="s">
        <v>117</v>
      </c>
    </row>
    <row r="10" spans="1:9" ht="15" thickBot="1" x14ac:dyDescent="0.4">
      <c r="A10" s="8"/>
      <c r="B10" s="9"/>
      <c r="C10" s="9"/>
      <c r="D10" s="9"/>
      <c r="E10" s="9"/>
      <c r="F10" s="9"/>
      <c r="G10" s="9"/>
      <c r="H10" s="9"/>
      <c r="I10" s="9"/>
    </row>
    <row r="11" spans="1:9" ht="31" x14ac:dyDescent="0.3">
      <c r="A11" s="23" t="s">
        <v>9</v>
      </c>
      <c r="B11" s="23" t="s">
        <v>0</v>
      </c>
      <c r="C11" s="23" t="s">
        <v>1</v>
      </c>
      <c r="D11" s="23" t="s">
        <v>2</v>
      </c>
      <c r="E11" s="23" t="s">
        <v>3</v>
      </c>
      <c r="F11" s="6" t="s">
        <v>115</v>
      </c>
      <c r="G11" s="24" t="s">
        <v>4</v>
      </c>
      <c r="H11" s="6" t="s">
        <v>5</v>
      </c>
      <c r="I11" s="25" t="s">
        <v>6</v>
      </c>
    </row>
    <row r="12" spans="1:9" ht="15.5" x14ac:dyDescent="0.35">
      <c r="A12" s="26">
        <v>1994</v>
      </c>
      <c r="B12" s="27">
        <v>4090</v>
      </c>
      <c r="C12" s="28">
        <v>1717</v>
      </c>
      <c r="D12" s="28">
        <v>75</v>
      </c>
      <c r="E12" s="28">
        <f>B12+C12+H12-D12</f>
        <v>6158</v>
      </c>
      <c r="F12" s="29">
        <f>B12/E12</f>
        <v>0.66417668074050018</v>
      </c>
      <c r="G12" s="30">
        <f t="shared" ref="G12:G15" si="0">E12/I12*1000</f>
        <v>0.69847253652037045</v>
      </c>
      <c r="H12" s="128">
        <v>426</v>
      </c>
      <c r="I12" s="137">
        <v>8816381</v>
      </c>
    </row>
    <row r="13" spans="1:9" ht="15.5" x14ac:dyDescent="0.35">
      <c r="A13" s="31">
        <v>1995</v>
      </c>
      <c r="B13" s="32">
        <v>3490</v>
      </c>
      <c r="C13" s="33">
        <v>3055</v>
      </c>
      <c r="D13" s="33">
        <v>695.33333333333337</v>
      </c>
      <c r="E13" s="33">
        <f t="shared" ref="E13:E36" si="1">B13+C13+H13-D13</f>
        <v>6275.666666666667</v>
      </c>
      <c r="F13" s="34">
        <f>B13/E13</f>
        <v>0.5561162160726616</v>
      </c>
      <c r="G13" s="30">
        <f t="shared" si="0"/>
        <v>0.71011819034109513</v>
      </c>
      <c r="H13" s="128">
        <v>426</v>
      </c>
      <c r="I13" s="119">
        <v>8837496</v>
      </c>
    </row>
    <row r="14" spans="1:9" ht="15.5" x14ac:dyDescent="0.35">
      <c r="A14" s="35">
        <v>1996</v>
      </c>
      <c r="B14" s="32">
        <v>3650</v>
      </c>
      <c r="C14" s="36">
        <v>3232.666666666667</v>
      </c>
      <c r="D14" s="36">
        <v>182.66666666666669</v>
      </c>
      <c r="E14" s="33">
        <f t="shared" si="1"/>
        <v>7126</v>
      </c>
      <c r="F14" s="34">
        <f t="shared" ref="F14:F38" si="2">B14/E14</f>
        <v>0.51220881279820374</v>
      </c>
      <c r="G14" s="30">
        <f t="shared" si="0"/>
        <v>0.80569854776398298</v>
      </c>
      <c r="H14" s="128">
        <v>426</v>
      </c>
      <c r="I14" s="119">
        <v>8844499</v>
      </c>
    </row>
    <row r="15" spans="1:9" ht="15.5" x14ac:dyDescent="0.35">
      <c r="A15" s="35">
        <v>1997</v>
      </c>
      <c r="B15" s="32">
        <v>3513</v>
      </c>
      <c r="C15" s="36">
        <v>3559.3333333333335</v>
      </c>
      <c r="D15" s="36">
        <v>160.00000000000003</v>
      </c>
      <c r="E15" s="33">
        <f t="shared" si="1"/>
        <v>7338.3333333333339</v>
      </c>
      <c r="F15" s="34">
        <f t="shared" si="2"/>
        <v>0.47871905518964336</v>
      </c>
      <c r="G15" s="30">
        <f t="shared" si="0"/>
        <v>0.82941278968461407</v>
      </c>
      <c r="H15" s="128">
        <v>426</v>
      </c>
      <c r="I15" s="119">
        <v>8847625</v>
      </c>
    </row>
    <row r="16" spans="1:9" ht="15.5" x14ac:dyDescent="0.35">
      <c r="A16" s="35">
        <v>1998</v>
      </c>
      <c r="B16" s="32">
        <v>3489</v>
      </c>
      <c r="C16" s="36">
        <v>3766</v>
      </c>
      <c r="D16" s="36">
        <v>68.333333333333329</v>
      </c>
      <c r="E16" s="33">
        <f t="shared" si="1"/>
        <v>7612.666666666667</v>
      </c>
      <c r="F16" s="34">
        <f t="shared" si="2"/>
        <v>0.45831508888694278</v>
      </c>
      <c r="G16" s="30">
        <f>E16/I16*1000</f>
        <v>0.86009376219616385</v>
      </c>
      <c r="H16" s="128">
        <v>426</v>
      </c>
      <c r="I16" s="119">
        <v>8850973</v>
      </c>
    </row>
    <row r="17" spans="1:9" ht="15.5" x14ac:dyDescent="0.35">
      <c r="A17" s="35">
        <v>1999</v>
      </c>
      <c r="B17" s="32">
        <v>3661</v>
      </c>
      <c r="C17" s="36">
        <v>4447</v>
      </c>
      <c r="D17" s="36">
        <v>106.33333333333334</v>
      </c>
      <c r="E17" s="33">
        <f t="shared" si="1"/>
        <v>8427.6666666666661</v>
      </c>
      <c r="F17" s="34">
        <f t="shared" si="2"/>
        <v>0.43440256298698732</v>
      </c>
      <c r="G17" s="30">
        <f t="shared" ref="G17:G38" si="3">E17/I17*1000</f>
        <v>0.95143221349351614</v>
      </c>
      <c r="H17" s="128">
        <v>426</v>
      </c>
      <c r="I17" s="119">
        <v>8857874</v>
      </c>
    </row>
    <row r="18" spans="1:9" ht="15.5" x14ac:dyDescent="0.35">
      <c r="A18" s="35">
        <v>2000</v>
      </c>
      <c r="B18" s="32">
        <v>3917</v>
      </c>
      <c r="C18" s="36">
        <v>4278.666666666667</v>
      </c>
      <c r="D18" s="36">
        <v>227</v>
      </c>
      <c r="E18" s="33">
        <f t="shared" si="1"/>
        <v>8394.6666666666679</v>
      </c>
      <c r="F18" s="34">
        <f t="shared" si="2"/>
        <v>0.4666057814485387</v>
      </c>
      <c r="G18" s="30">
        <f t="shared" si="3"/>
        <v>0.94618615107937332</v>
      </c>
      <c r="H18" s="128">
        <v>426</v>
      </c>
      <c r="I18" s="119">
        <v>8872109</v>
      </c>
    </row>
    <row r="19" spans="1:9" ht="15.5" x14ac:dyDescent="0.35">
      <c r="A19" s="35">
        <v>2001</v>
      </c>
      <c r="B19" s="32">
        <v>3843</v>
      </c>
      <c r="C19" s="36">
        <v>5168.3333333333339</v>
      </c>
      <c r="D19" s="36">
        <v>153.33333333333334</v>
      </c>
      <c r="E19" s="33">
        <f t="shared" si="1"/>
        <v>9284</v>
      </c>
      <c r="F19" s="34">
        <f t="shared" si="2"/>
        <v>0.41393795777682035</v>
      </c>
      <c r="G19" s="30">
        <f t="shared" si="3"/>
        <v>1.0436198004487431</v>
      </c>
      <c r="H19" s="128">
        <v>426</v>
      </c>
      <c r="I19" s="119">
        <v>8895960</v>
      </c>
    </row>
    <row r="20" spans="1:9" ht="15.5" x14ac:dyDescent="0.35">
      <c r="A20" s="37">
        <v>2002</v>
      </c>
      <c r="B20" s="32">
        <v>3856</v>
      </c>
      <c r="C20" s="38">
        <v>4842.666666666667</v>
      </c>
      <c r="D20" s="38">
        <v>166.66666666666666</v>
      </c>
      <c r="E20" s="33">
        <f t="shared" si="1"/>
        <v>8958.0000000000018</v>
      </c>
      <c r="F20" s="34">
        <f t="shared" si="2"/>
        <v>0.43045322616655496</v>
      </c>
      <c r="G20" s="30">
        <f t="shared" si="3"/>
        <v>1.0037022022960782</v>
      </c>
      <c r="H20" s="128">
        <v>426</v>
      </c>
      <c r="I20" s="119">
        <v>8924958</v>
      </c>
    </row>
    <row r="21" spans="1:9" ht="15.5" x14ac:dyDescent="0.35">
      <c r="A21" s="37">
        <v>2003</v>
      </c>
      <c r="B21" s="32">
        <v>3749</v>
      </c>
      <c r="C21" s="38">
        <v>5797.666666666667</v>
      </c>
      <c r="D21" s="38">
        <v>181.33333333333334</v>
      </c>
      <c r="E21" s="33">
        <f t="shared" si="1"/>
        <v>9791.3333333333339</v>
      </c>
      <c r="F21" s="34">
        <f t="shared" si="2"/>
        <v>0.38288963028528628</v>
      </c>
      <c r="G21" s="30">
        <f t="shared" si="3"/>
        <v>1.0929987761345834</v>
      </c>
      <c r="H21" s="128">
        <v>426</v>
      </c>
      <c r="I21" s="119">
        <v>8958229</v>
      </c>
    </row>
    <row r="22" spans="1:9" ht="15.5" x14ac:dyDescent="0.35">
      <c r="A22" s="37">
        <v>2004</v>
      </c>
      <c r="B22" s="32">
        <v>3802</v>
      </c>
      <c r="C22" s="38">
        <v>4940.0000000000009</v>
      </c>
      <c r="D22" s="38">
        <v>245.00000000000003</v>
      </c>
      <c r="E22" s="33">
        <f t="shared" si="1"/>
        <v>8923</v>
      </c>
      <c r="F22" s="34">
        <f t="shared" si="2"/>
        <v>0.42608988008517312</v>
      </c>
      <c r="G22" s="30">
        <f t="shared" si="3"/>
        <v>0.99215758526878939</v>
      </c>
      <c r="H22" s="128">
        <v>426</v>
      </c>
      <c r="I22" s="119">
        <v>8993531</v>
      </c>
    </row>
    <row r="23" spans="1:9" ht="15.5" x14ac:dyDescent="0.35">
      <c r="A23" s="37">
        <v>2005</v>
      </c>
      <c r="B23" s="32">
        <v>4067</v>
      </c>
      <c r="C23" s="38">
        <v>6573</v>
      </c>
      <c r="D23" s="38">
        <v>474.66666666666669</v>
      </c>
      <c r="E23" s="33">
        <f t="shared" si="1"/>
        <v>10591.333333333334</v>
      </c>
      <c r="F23" s="34">
        <f t="shared" si="2"/>
        <v>0.38399320198904763</v>
      </c>
      <c r="G23" s="30">
        <f t="shared" si="3"/>
        <v>1.1729607265253916</v>
      </c>
      <c r="H23" s="128">
        <v>426</v>
      </c>
      <c r="I23" s="119">
        <v>9029572</v>
      </c>
    </row>
    <row r="24" spans="1:9" ht="15.5" x14ac:dyDescent="0.35">
      <c r="A24" s="37">
        <v>2006</v>
      </c>
      <c r="B24" s="32">
        <v>4205</v>
      </c>
      <c r="C24" s="38">
        <v>7619.0000000000009</v>
      </c>
      <c r="D24" s="38">
        <v>390.66666666666674</v>
      </c>
      <c r="E24" s="33">
        <f t="shared" si="1"/>
        <v>11859.333333333334</v>
      </c>
      <c r="F24" s="34">
        <f t="shared" si="2"/>
        <v>0.35457305076170664</v>
      </c>
      <c r="G24" s="30">
        <f t="shared" si="3"/>
        <v>1.3060214866193918</v>
      </c>
      <c r="H24" s="128">
        <v>426</v>
      </c>
      <c r="I24" s="119">
        <v>9080504</v>
      </c>
    </row>
    <row r="25" spans="1:9" ht="15.5" x14ac:dyDescent="0.35">
      <c r="A25" s="37">
        <v>2007</v>
      </c>
      <c r="B25" s="32">
        <v>4603</v>
      </c>
      <c r="C25" s="38">
        <v>7673.333333333333</v>
      </c>
      <c r="D25" s="38">
        <v>492.66666666666674</v>
      </c>
      <c r="E25" s="33">
        <f t="shared" si="1"/>
        <v>12209.666666666666</v>
      </c>
      <c r="F25" s="34">
        <f t="shared" si="2"/>
        <v>0.37699636899724265</v>
      </c>
      <c r="G25" s="30">
        <f t="shared" si="3"/>
        <v>1.3346681107565017</v>
      </c>
      <c r="H25" s="128">
        <v>426</v>
      </c>
      <c r="I25" s="119">
        <v>9148092</v>
      </c>
    </row>
    <row r="26" spans="1:9" ht="15.5" x14ac:dyDescent="0.35">
      <c r="A26" s="37">
        <v>2008</v>
      </c>
      <c r="B26" s="32">
        <v>4630</v>
      </c>
      <c r="C26" s="38">
        <v>8530.6666666666679</v>
      </c>
      <c r="D26" s="38">
        <v>495.00000000000006</v>
      </c>
      <c r="E26" s="33">
        <f t="shared" si="1"/>
        <v>13091.666666666668</v>
      </c>
      <c r="F26" s="34">
        <f t="shared" si="2"/>
        <v>0.35366008911521318</v>
      </c>
      <c r="G26" s="30">
        <f t="shared" si="3"/>
        <v>1.4199763685562314</v>
      </c>
      <c r="H26" s="128">
        <v>426</v>
      </c>
      <c r="I26" s="119">
        <v>9219637</v>
      </c>
    </row>
    <row r="27" spans="1:9" ht="15.5" x14ac:dyDescent="0.35">
      <c r="A27" s="37">
        <v>2009</v>
      </c>
      <c r="B27" s="32">
        <v>5063</v>
      </c>
      <c r="C27" s="38">
        <v>9768</v>
      </c>
      <c r="D27" s="38">
        <v>245.66666666666669</v>
      </c>
      <c r="E27" s="33">
        <f t="shared" si="1"/>
        <v>15011.333333333334</v>
      </c>
      <c r="F27" s="34">
        <f t="shared" si="2"/>
        <v>0.33727850068836879</v>
      </c>
      <c r="G27" s="30">
        <f t="shared" si="3"/>
        <v>1.61437964377466</v>
      </c>
      <c r="H27" s="128">
        <v>426</v>
      </c>
      <c r="I27" s="119">
        <v>9298515</v>
      </c>
    </row>
    <row r="28" spans="1:9" ht="15.5" x14ac:dyDescent="0.35">
      <c r="A28" s="37">
        <v>2010</v>
      </c>
      <c r="B28" s="32">
        <v>4993</v>
      </c>
      <c r="C28" s="38">
        <v>8205</v>
      </c>
      <c r="D28" s="38">
        <v>226.33333333333334</v>
      </c>
      <c r="E28" s="33">
        <f t="shared" si="1"/>
        <v>13436.666666666666</v>
      </c>
      <c r="F28" s="34">
        <f t="shared" si="2"/>
        <v>0.3715951376829571</v>
      </c>
      <c r="G28" s="30">
        <f t="shared" si="3"/>
        <v>1.432766702715091</v>
      </c>
      <c r="H28" s="128">
        <v>465</v>
      </c>
      <c r="I28" s="119">
        <v>9378126</v>
      </c>
    </row>
    <row r="29" spans="1:9" ht="15.5" x14ac:dyDescent="0.35">
      <c r="A29" s="31">
        <v>2011</v>
      </c>
      <c r="B29" s="39">
        <v>5068</v>
      </c>
      <c r="C29" s="40">
        <v>9366.6666666666679</v>
      </c>
      <c r="D29" s="40">
        <v>201.666666666667</v>
      </c>
      <c r="E29" s="33">
        <f t="shared" si="1"/>
        <v>14728</v>
      </c>
      <c r="F29" s="34">
        <f t="shared" si="2"/>
        <v>0.344106463878327</v>
      </c>
      <c r="G29" s="30">
        <f t="shared" si="3"/>
        <v>1.5586484058856758</v>
      </c>
      <c r="H29" s="128">
        <v>495</v>
      </c>
      <c r="I29" s="119">
        <v>9449212.5</v>
      </c>
    </row>
    <row r="30" spans="1:9" ht="15.5" x14ac:dyDescent="0.35">
      <c r="A30" s="31">
        <v>2012</v>
      </c>
      <c r="B30" s="39">
        <v>5030.1260000000002</v>
      </c>
      <c r="C30" s="40">
        <v>9897.2999999999993</v>
      </c>
      <c r="D30" s="40">
        <v>196.3</v>
      </c>
      <c r="E30" s="33">
        <f t="shared" si="1"/>
        <v>15218.126</v>
      </c>
      <c r="F30" s="34">
        <f t="shared" si="2"/>
        <v>0.33053517890441964</v>
      </c>
      <c r="G30" s="30">
        <f t="shared" si="3"/>
        <v>1.5986477682250955</v>
      </c>
      <c r="H30" s="128">
        <v>487</v>
      </c>
      <c r="I30" s="119">
        <v>9519374</v>
      </c>
    </row>
    <row r="31" spans="1:9" ht="15.5" x14ac:dyDescent="0.35">
      <c r="A31" s="31">
        <v>2013</v>
      </c>
      <c r="B31" s="39">
        <v>4890</v>
      </c>
      <c r="C31" s="40">
        <v>10720.7</v>
      </c>
      <c r="D31" s="40">
        <v>204.3</v>
      </c>
      <c r="E31" s="33">
        <f t="shared" si="1"/>
        <v>15880.400000000001</v>
      </c>
      <c r="F31" s="34">
        <f t="shared" si="2"/>
        <v>0.30792675247474871</v>
      </c>
      <c r="G31" s="30">
        <f t="shared" si="3"/>
        <v>1.6541431152948816</v>
      </c>
      <c r="H31" s="128">
        <v>474</v>
      </c>
      <c r="I31" s="119">
        <v>9600378.5</v>
      </c>
    </row>
    <row r="32" spans="1:9" ht="15.5" x14ac:dyDescent="0.35">
      <c r="A32" s="31">
        <v>2014</v>
      </c>
      <c r="B32" s="39">
        <v>5090</v>
      </c>
      <c r="C32" s="41">
        <v>11535.7</v>
      </c>
      <c r="D32" s="41">
        <v>370.3</v>
      </c>
      <c r="E32" s="33">
        <f t="shared" si="1"/>
        <v>16720.400000000001</v>
      </c>
      <c r="F32" s="34">
        <f t="shared" si="2"/>
        <v>0.30441855458003392</v>
      </c>
      <c r="G32" s="30">
        <f t="shared" si="3"/>
        <v>1.7244442216746834</v>
      </c>
      <c r="H32" s="128">
        <v>465</v>
      </c>
      <c r="I32" s="138">
        <v>9696109.5</v>
      </c>
    </row>
    <row r="33" spans="1:19" ht="15.5" x14ac:dyDescent="0.35">
      <c r="A33" s="31">
        <v>2015</v>
      </c>
      <c r="B33" s="39">
        <v>5120</v>
      </c>
      <c r="C33" s="33">
        <v>12171</v>
      </c>
      <c r="D33" s="33">
        <v>524.70000000000005</v>
      </c>
      <c r="E33" s="33">
        <f t="shared" si="1"/>
        <v>17242.3</v>
      </c>
      <c r="F33" s="34">
        <f t="shared" si="2"/>
        <v>0.29694414318275403</v>
      </c>
      <c r="G33" s="30">
        <f t="shared" si="3"/>
        <v>1.7595645189304501</v>
      </c>
      <c r="H33" s="128">
        <v>476</v>
      </c>
      <c r="I33" s="138">
        <v>9799186</v>
      </c>
      <c r="M33" s="13"/>
    </row>
    <row r="34" spans="1:19" ht="15.5" x14ac:dyDescent="0.35">
      <c r="A34" s="31">
        <v>2016</v>
      </c>
      <c r="B34" s="39">
        <v>5040</v>
      </c>
      <c r="C34" s="33">
        <v>13259.3</v>
      </c>
      <c r="D34" s="33">
        <v>296.7</v>
      </c>
      <c r="E34" s="33">
        <f t="shared" si="1"/>
        <v>18469.599999999999</v>
      </c>
      <c r="F34" s="34">
        <f t="shared" si="2"/>
        <v>0.27288084203231255</v>
      </c>
      <c r="G34" s="30">
        <f t="shared" si="3"/>
        <v>1.8612760043877483</v>
      </c>
      <c r="H34" s="128">
        <v>467</v>
      </c>
      <c r="I34" s="138">
        <v>9923085</v>
      </c>
    </row>
    <row r="35" spans="1:19" ht="15.5" x14ac:dyDescent="0.35">
      <c r="A35" s="31">
        <v>2017</v>
      </c>
      <c r="B35" s="39">
        <v>5260</v>
      </c>
      <c r="C35" s="33">
        <v>13680.7</v>
      </c>
      <c r="D35" s="33">
        <v>243</v>
      </c>
      <c r="E35" s="33">
        <f t="shared" si="1"/>
        <v>19151.7</v>
      </c>
      <c r="F35" s="34">
        <f t="shared" si="2"/>
        <v>0.27464924784744954</v>
      </c>
      <c r="G35" s="30">
        <f t="shared" si="3"/>
        <v>1.9041833381845099</v>
      </c>
      <c r="H35" s="128">
        <v>454</v>
      </c>
      <c r="I35" s="138">
        <v>10057697.5</v>
      </c>
    </row>
    <row r="36" spans="1:19" ht="15.5" x14ac:dyDescent="0.35">
      <c r="A36" s="31">
        <v>2018</v>
      </c>
      <c r="B36" s="39">
        <v>5600</v>
      </c>
      <c r="C36" s="33">
        <v>13104.7</v>
      </c>
      <c r="D36" s="33">
        <v>196.7</v>
      </c>
      <c r="E36" s="33">
        <f t="shared" si="1"/>
        <v>18911</v>
      </c>
      <c r="F36" s="34">
        <f t="shared" si="2"/>
        <v>0.29612394902437733</v>
      </c>
      <c r="G36" s="30">
        <f t="shared" si="3"/>
        <v>1.8585359412851632</v>
      </c>
      <c r="H36" s="128">
        <v>403</v>
      </c>
      <c r="I36" s="138">
        <v>10175213.5</v>
      </c>
    </row>
    <row r="37" spans="1:19" ht="15.5" x14ac:dyDescent="0.35">
      <c r="A37" s="31">
        <v>2019</v>
      </c>
      <c r="B37" s="39">
        <v>5090</v>
      </c>
      <c r="C37" s="33">
        <v>11925</v>
      </c>
      <c r="D37" s="33">
        <v>158</v>
      </c>
      <c r="E37" s="33">
        <f>B37+C37+H37-D37</f>
        <v>17301</v>
      </c>
      <c r="F37" s="34">
        <f t="shared" si="2"/>
        <v>0.29420264724582396</v>
      </c>
      <c r="G37" s="30">
        <f t="shared" si="3"/>
        <v>1.683158886754957</v>
      </c>
      <c r="H37" s="128">
        <v>444</v>
      </c>
      <c r="I37" s="138">
        <v>10278887</v>
      </c>
      <c r="L37" s="142"/>
      <c r="M37" s="142"/>
      <c r="N37" s="142"/>
      <c r="O37" s="142"/>
      <c r="P37" s="142"/>
      <c r="Q37" s="142"/>
      <c r="R37" s="142"/>
      <c r="S37" s="142"/>
    </row>
    <row r="38" spans="1:19" ht="15.5" x14ac:dyDescent="0.35">
      <c r="A38" s="31">
        <v>2020</v>
      </c>
      <c r="B38" s="39">
        <v>4860</v>
      </c>
      <c r="C38" s="33">
        <v>12153</v>
      </c>
      <c r="D38" s="33">
        <v>147.69999999999999</v>
      </c>
      <c r="E38" s="33">
        <f t="shared" ref="E38" si="4">B38+C38+H38-D38</f>
        <v>17288.3</v>
      </c>
      <c r="F38" s="34">
        <f t="shared" si="2"/>
        <v>0.28111497371054411</v>
      </c>
      <c r="G38" s="30">
        <f t="shared" si="3"/>
        <v>1.6698118364887735</v>
      </c>
      <c r="H38" s="128">
        <v>423</v>
      </c>
      <c r="I38" s="138">
        <v>10353442</v>
      </c>
    </row>
    <row r="39" spans="1:19" ht="15.5" x14ac:dyDescent="0.35">
      <c r="A39" s="31">
        <v>2021</v>
      </c>
      <c r="B39" s="39">
        <v>4720</v>
      </c>
      <c r="C39" s="33">
        <v>10504</v>
      </c>
      <c r="D39" s="33">
        <v>158.69999999999999</v>
      </c>
      <c r="E39" s="33">
        <f t="shared" ref="E39" si="5">B39+C39+H39-D39</f>
        <v>15520.3</v>
      </c>
      <c r="F39" s="34">
        <f t="shared" ref="F39" si="6">B39/E39</f>
        <v>0.30411783277385102</v>
      </c>
      <c r="G39" s="30">
        <f t="shared" ref="G39" si="7">E39/I39*1000</f>
        <v>1.4900712719379832</v>
      </c>
      <c r="H39" s="128">
        <v>455</v>
      </c>
      <c r="I39" s="138">
        <v>10415810.5</v>
      </c>
    </row>
    <row r="40" spans="1:19" ht="15.5" x14ac:dyDescent="0.35">
      <c r="A40" s="31">
        <v>2022</v>
      </c>
      <c r="B40" s="39">
        <v>4670</v>
      </c>
      <c r="C40" s="33">
        <v>11629.3</v>
      </c>
      <c r="D40" s="33">
        <v>203.3</v>
      </c>
      <c r="E40" s="33">
        <f>B40+C40+H40-D40</f>
        <v>16520</v>
      </c>
      <c r="F40" s="34">
        <f>B40/E40</f>
        <v>0.28268765133171914</v>
      </c>
      <c r="G40" s="30">
        <f>E40/I40*1000</f>
        <v>1.5752925471784385</v>
      </c>
      <c r="H40" s="128">
        <v>424</v>
      </c>
      <c r="I40" s="138">
        <v>10486941</v>
      </c>
    </row>
    <row r="41" spans="1:19" ht="15.5" x14ac:dyDescent="0.35">
      <c r="A41" s="31">
        <v>2023</v>
      </c>
      <c r="B41" s="39">
        <v>4730</v>
      </c>
      <c r="C41" s="33">
        <v>11726.7</v>
      </c>
      <c r="D41" s="33">
        <v>211.7</v>
      </c>
      <c r="E41" s="33">
        <f>B41+C41+H41-D41</f>
        <v>16638</v>
      </c>
      <c r="F41" s="34">
        <f>B41/E41</f>
        <v>0.28428897704050965</v>
      </c>
      <c r="G41" s="30">
        <f>E41/I41*1000</f>
        <v>1.579062530563017</v>
      </c>
      <c r="H41" s="128">
        <v>393</v>
      </c>
      <c r="I41" s="138">
        <v>10536631.5</v>
      </c>
    </row>
    <row r="42" spans="1:19" ht="15.5" x14ac:dyDescent="0.35">
      <c r="A42" s="31">
        <v>2024</v>
      </c>
      <c r="B42" s="39">
        <v>4170</v>
      </c>
      <c r="C42" s="33">
        <v>12089</v>
      </c>
      <c r="D42" s="33">
        <v>176.3</v>
      </c>
      <c r="E42" s="33">
        <f>B42+C42+H42-D42</f>
        <v>16491.7</v>
      </c>
      <c r="F42" s="34">
        <f>B42/E42</f>
        <v>0.25285446618602081</v>
      </c>
      <c r="G42" s="30">
        <f>E42/I42*1000</f>
        <v>1.5602795479175231</v>
      </c>
      <c r="H42" s="128">
        <v>409</v>
      </c>
      <c r="I42" s="139">
        <v>10569708.5</v>
      </c>
    </row>
    <row r="43" spans="1:19" ht="14.5" x14ac:dyDescent="0.3">
      <c r="A43" s="3" t="s">
        <v>7</v>
      </c>
      <c r="B43" s="21"/>
      <c r="C43" s="21"/>
      <c r="D43" s="21"/>
      <c r="E43" s="21"/>
      <c r="F43" s="21"/>
      <c r="G43" s="21"/>
      <c r="H43" s="21"/>
      <c r="I43" s="21"/>
    </row>
  </sheetData>
  <pageMargins left="0.7" right="0.7" top="1.3571428571428572" bottom="0.75" header="0.3" footer="0.3"/>
  <pageSetup paperSize="9" orientation="portrait" r:id="rId1"/>
  <headerFooter>
    <oddHeader>&amp;L&amp;G</oddHeader>
  </headerFooter>
  <drawing r:id="rId2"/>
  <legacyDrawingHF r:id="rId3"/>
  <tableParts count="1"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673E09-0775-4772-A219-653D6A40402B}">
  <dimension ref="A1:O24"/>
  <sheetViews>
    <sheetView zoomScaleNormal="100" workbookViewId="0">
      <selection activeCell="J18" sqref="J18"/>
    </sheetView>
  </sheetViews>
  <sheetFormatPr defaultRowHeight="14" x14ac:dyDescent="0.3"/>
  <cols>
    <col min="1" max="1" width="22.5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19.164062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8" t="s">
        <v>38</v>
      </c>
    </row>
    <row r="2" spans="1:15" ht="18" x14ac:dyDescent="0.4">
      <c r="A2" s="108"/>
    </row>
    <row r="3" spans="1:15" ht="15.5" x14ac:dyDescent="0.35">
      <c r="A3" s="1" t="s">
        <v>8</v>
      </c>
    </row>
    <row r="4" spans="1:15" ht="14.5" thickBot="1" x14ac:dyDescent="0.35">
      <c r="B4" s="2"/>
      <c r="C4" s="2"/>
      <c r="D4" s="2"/>
      <c r="E4" s="2"/>
      <c r="F4" s="2"/>
      <c r="G4" s="2"/>
      <c r="H4" s="2"/>
      <c r="I4" s="2"/>
    </row>
    <row r="5" spans="1:15" s="4" customFormat="1" ht="31" x14ac:dyDescent="0.3">
      <c r="A5" s="6" t="s">
        <v>9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115</v>
      </c>
      <c r="G5" s="6" t="s">
        <v>4</v>
      </c>
      <c r="H5" s="6" t="s">
        <v>5</v>
      </c>
      <c r="I5" s="7" t="s">
        <v>6</v>
      </c>
      <c r="K5" s="5"/>
      <c r="L5" s="5"/>
      <c r="M5" s="5"/>
      <c r="N5" s="5"/>
      <c r="O5" s="5"/>
    </row>
    <row r="6" spans="1:15" ht="15.5" x14ac:dyDescent="0.35">
      <c r="A6" s="31">
        <v>2019</v>
      </c>
      <c r="B6" s="39">
        <v>5090</v>
      </c>
      <c r="C6" s="40">
        <v>11925</v>
      </c>
      <c r="D6" s="40">
        <v>158</v>
      </c>
      <c r="E6" s="33">
        <f>B6+C6+Kvartalsbalans26[[#This Row],[Hemslakt]]-D6</f>
        <v>17301</v>
      </c>
      <c r="F6" s="34">
        <f>B6/E6</f>
        <v>0.29420264724582396</v>
      </c>
      <c r="G6" s="30">
        <f t="shared" ref="G6:G10" si="0">E6/I6*1000</f>
        <v>1.683158886754957</v>
      </c>
      <c r="H6" s="128">
        <v>444</v>
      </c>
      <c r="I6" s="119">
        <v>10278887</v>
      </c>
    </row>
    <row r="7" spans="1:15" ht="15.5" x14ac:dyDescent="0.35">
      <c r="A7" s="31">
        <v>2020</v>
      </c>
      <c r="B7" s="39">
        <v>4860</v>
      </c>
      <c r="C7" s="40">
        <v>12153</v>
      </c>
      <c r="D7" s="40">
        <v>147.69999999999999</v>
      </c>
      <c r="E7" s="33">
        <f>B7+C7+Kvartalsbalans26[[#This Row],[Hemslakt]]-D7</f>
        <v>17288.3</v>
      </c>
      <c r="F7" s="34">
        <f>B7/E7</f>
        <v>0.28111497371054411</v>
      </c>
      <c r="G7" s="30">
        <f t="shared" si="0"/>
        <v>1.6698118364887735</v>
      </c>
      <c r="H7" s="128">
        <v>423</v>
      </c>
      <c r="I7" s="119">
        <v>10353442</v>
      </c>
    </row>
    <row r="8" spans="1:15" ht="15.5" x14ac:dyDescent="0.35">
      <c r="A8" s="31">
        <v>2021</v>
      </c>
      <c r="B8" s="39">
        <v>4720</v>
      </c>
      <c r="C8" s="40">
        <v>10504</v>
      </c>
      <c r="D8" s="40">
        <v>158.69999999999999</v>
      </c>
      <c r="E8" s="33">
        <f>B8+C8+Kvartalsbalans26[[#This Row],[Hemslakt]]-D8</f>
        <v>15520.3</v>
      </c>
      <c r="F8" s="34">
        <f t="shared" ref="F8:F10" si="1">B8/E8</f>
        <v>0.30411783277385102</v>
      </c>
      <c r="G8" s="30">
        <f t="shared" si="0"/>
        <v>1.4900712719379832</v>
      </c>
      <c r="H8" s="128">
        <v>455</v>
      </c>
      <c r="I8" s="119">
        <v>10415810.5</v>
      </c>
    </row>
    <row r="9" spans="1:15" ht="15.5" x14ac:dyDescent="0.35">
      <c r="A9" s="31">
        <v>2022</v>
      </c>
      <c r="B9" s="39">
        <v>4670</v>
      </c>
      <c r="C9" s="40">
        <v>11604.3</v>
      </c>
      <c r="D9" s="40">
        <v>203.3</v>
      </c>
      <c r="E9" s="33">
        <f>B9+C9+Kvartalsbalans26[[#This Row],[Hemslakt]]-D9</f>
        <v>16495</v>
      </c>
      <c r="F9" s="34">
        <f t="shared" si="1"/>
        <v>0.28311609578660202</v>
      </c>
      <c r="G9" s="30">
        <f t="shared" si="0"/>
        <v>1.5729086298854928</v>
      </c>
      <c r="H9" s="128">
        <v>424</v>
      </c>
      <c r="I9" s="119">
        <v>10486941</v>
      </c>
    </row>
    <row r="10" spans="1:15" ht="15.5" x14ac:dyDescent="0.35">
      <c r="A10" s="31">
        <v>2023</v>
      </c>
      <c r="B10" s="39">
        <v>4730</v>
      </c>
      <c r="C10" s="40">
        <v>11726.7</v>
      </c>
      <c r="D10" s="40">
        <v>211.7</v>
      </c>
      <c r="E10" s="33">
        <f>B10+C10+Kvartalsbalans26[[#This Row],[Hemslakt]]-D10</f>
        <v>16638</v>
      </c>
      <c r="F10" s="34">
        <f t="shared" si="1"/>
        <v>0.28428897704050965</v>
      </c>
      <c r="G10" s="30">
        <f t="shared" si="0"/>
        <v>1.579062530563017</v>
      </c>
      <c r="H10" s="128">
        <v>393</v>
      </c>
      <c r="I10" s="119">
        <v>10536631.5</v>
      </c>
    </row>
    <row r="11" spans="1:15" ht="16" thickBot="1" x14ac:dyDescent="0.35">
      <c r="A11" s="72" t="s">
        <v>93</v>
      </c>
      <c r="B11" s="73">
        <f t="shared" ref="B11:H11" si="2">SUM(B10-B9)/B9</f>
        <v>1.284796573875803E-2</v>
      </c>
      <c r="C11" s="73">
        <f t="shared" si="2"/>
        <v>1.0547814172332796E-2</v>
      </c>
      <c r="D11" s="73">
        <f t="shared" si="2"/>
        <v>4.1318248893261078E-2</v>
      </c>
      <c r="E11" s="73">
        <f t="shared" si="2"/>
        <v>8.6692937253713253E-3</v>
      </c>
      <c r="F11" s="73">
        <f t="shared" si="2"/>
        <v>4.1427572340913023E-3</v>
      </c>
      <c r="G11" s="73">
        <f t="shared" si="2"/>
        <v>3.912433666265913E-3</v>
      </c>
      <c r="H11" s="73">
        <f t="shared" si="2"/>
        <v>-7.3113207547169809E-2</v>
      </c>
      <c r="I11" s="73">
        <f>SUM(I10-I9)/I9</f>
        <v>4.7383216898044915E-3</v>
      </c>
    </row>
    <row r="12" spans="1:15" ht="15.5" x14ac:dyDescent="0.35">
      <c r="A12" s="74" t="s">
        <v>27</v>
      </c>
      <c r="B12" s="75">
        <v>790</v>
      </c>
      <c r="C12" s="76">
        <v>3566.3</v>
      </c>
      <c r="D12" s="76">
        <v>84.3</v>
      </c>
      <c r="E12" s="76">
        <f>B12+C12+Kvartalsbalans26[[#This Row],[Hemslakt]]-D12</f>
        <v>4370.25</v>
      </c>
      <c r="F12" s="77">
        <f t="shared" ref="F12:F13" si="3">B12/E12</f>
        <v>0.18076769063554718</v>
      </c>
      <c r="G12" s="78">
        <f t="shared" ref="G12:G13" si="4">E12/I12*1000</f>
        <v>0.41504413794138295</v>
      </c>
      <c r="H12" s="75">
        <f>H10/4</f>
        <v>98.25</v>
      </c>
      <c r="I12" s="120">
        <v>10529603</v>
      </c>
    </row>
    <row r="13" spans="1:15" ht="15.5" x14ac:dyDescent="0.35">
      <c r="A13" s="74" t="s">
        <v>94</v>
      </c>
      <c r="B13" s="76">
        <v>730</v>
      </c>
      <c r="C13" s="76">
        <v>4018</v>
      </c>
      <c r="D13" s="76">
        <v>88.3</v>
      </c>
      <c r="E13" s="76">
        <f>B13+C13+Kvartalsbalans26[[#This Row],[Hemslakt]]-D13</f>
        <v>4761.95</v>
      </c>
      <c r="F13" s="77">
        <f t="shared" si="3"/>
        <v>0.15329854366383519</v>
      </c>
      <c r="G13" s="78">
        <f t="shared" si="4"/>
        <v>0.45142516572890523</v>
      </c>
      <c r="H13" s="75">
        <f>H22*0.25</f>
        <v>102.25</v>
      </c>
      <c r="I13" s="121">
        <v>10548703</v>
      </c>
    </row>
    <row r="14" spans="1:15" ht="16" thickBot="1" x14ac:dyDescent="0.35">
      <c r="A14" s="79" t="s">
        <v>95</v>
      </c>
      <c r="B14" s="80">
        <f t="shared" ref="B14:I14" si="5">SUM(B13-B12)/B12</f>
        <v>-7.5949367088607597E-2</v>
      </c>
      <c r="C14" s="80">
        <f t="shared" si="5"/>
        <v>0.12665788071670914</v>
      </c>
      <c r="D14" s="80">
        <f t="shared" si="5"/>
        <v>4.7449584816132859E-2</v>
      </c>
      <c r="E14" s="80">
        <f t="shared" si="5"/>
        <v>8.9628739774612401E-2</v>
      </c>
      <c r="F14" s="80">
        <f t="shared" si="5"/>
        <v>-0.15195827791534722</v>
      </c>
      <c r="G14" s="80">
        <f t="shared" si="5"/>
        <v>8.7655804435576454E-2</v>
      </c>
      <c r="H14" s="129">
        <f t="shared" si="5"/>
        <v>4.0712468193384227E-2</v>
      </c>
      <c r="I14" s="80">
        <f t="shared" si="5"/>
        <v>1.8139335357657833E-3</v>
      </c>
    </row>
    <row r="15" spans="1:15" ht="15.5" x14ac:dyDescent="0.35">
      <c r="A15" s="81" t="s">
        <v>28</v>
      </c>
      <c r="B15" s="82">
        <v>1750</v>
      </c>
      <c r="C15" s="83">
        <v>6322</v>
      </c>
      <c r="D15" s="83">
        <v>140</v>
      </c>
      <c r="E15" s="84">
        <f>B15+C15+Kvartalsbalans26[[#This Row],[Hemslakt]]-D15</f>
        <v>8128.5</v>
      </c>
      <c r="F15" s="85">
        <f t="shared" ref="F15:F16" si="6">B15/E15</f>
        <v>0.21529187426954544</v>
      </c>
      <c r="G15" s="86">
        <f t="shared" ref="G15:G16" si="7">E15/I15*1000</f>
        <v>0.77153155349067126</v>
      </c>
      <c r="H15" s="130">
        <f>H10/2</f>
        <v>196.5</v>
      </c>
      <c r="I15" s="122">
        <v>10535538</v>
      </c>
    </row>
    <row r="16" spans="1:15" ht="15.5" x14ac:dyDescent="0.35">
      <c r="A16" s="81" t="s">
        <v>97</v>
      </c>
      <c r="B16" s="83">
        <v>1560</v>
      </c>
      <c r="C16" s="87">
        <v>6964.7</v>
      </c>
      <c r="D16" s="83">
        <v>118</v>
      </c>
      <c r="E16" s="84">
        <f>B16+C16+Kvartalsbalans26[[#This Row],[Hemslakt]]-D16</f>
        <v>8611.2000000000007</v>
      </c>
      <c r="F16" s="85">
        <f t="shared" si="6"/>
        <v>0.18115942028985504</v>
      </c>
      <c r="G16" s="88">
        <f t="shared" si="7"/>
        <v>0.81609613921854096</v>
      </c>
      <c r="H16" s="131">
        <f>H22/2</f>
        <v>204.5</v>
      </c>
      <c r="I16" s="123">
        <v>10551698</v>
      </c>
    </row>
    <row r="17" spans="1:9" ht="19" customHeight="1" thickBot="1" x14ac:dyDescent="0.35">
      <c r="A17" s="89" t="s">
        <v>98</v>
      </c>
      <c r="B17" s="90">
        <f t="shared" ref="B17:I17" si="8">SUM(B16-B15)/B15</f>
        <v>-0.10857142857142857</v>
      </c>
      <c r="C17" s="90">
        <f t="shared" si="8"/>
        <v>0.10166086681429924</v>
      </c>
      <c r="D17" s="90">
        <f t="shared" si="8"/>
        <v>-0.15714285714285714</v>
      </c>
      <c r="E17" s="90">
        <f t="shared" si="8"/>
        <v>5.9383650119948422E-2</v>
      </c>
      <c r="F17" s="90">
        <f t="shared" si="8"/>
        <v>-0.15854037267080762</v>
      </c>
      <c r="G17" s="90">
        <f t="shared" si="8"/>
        <v>5.7761196578732715E-2</v>
      </c>
      <c r="H17" s="132">
        <f t="shared" si="8"/>
        <v>4.0712468193384227E-2</v>
      </c>
      <c r="I17" s="90">
        <f t="shared" si="8"/>
        <v>1.533856173268038E-3</v>
      </c>
    </row>
    <row r="18" spans="1:9" ht="15.5" x14ac:dyDescent="0.35">
      <c r="A18" s="91" t="s">
        <v>29</v>
      </c>
      <c r="B18" s="92">
        <v>3130</v>
      </c>
      <c r="C18" s="93">
        <v>9345</v>
      </c>
      <c r="D18" s="93">
        <v>170.3</v>
      </c>
      <c r="E18" s="94">
        <f>B18+C18+Kvartalsbalans26[[#This Row],[Hemslakt]]-D18</f>
        <v>12599.45</v>
      </c>
      <c r="F18" s="95">
        <f t="shared" ref="F18:F19" si="9">B18/E18</f>
        <v>0.24842354229748123</v>
      </c>
      <c r="G18" s="96">
        <f t="shared" ref="G18:G22" si="10">E18/I18*1000</f>
        <v>1.1950415750349093</v>
      </c>
      <c r="H18" s="133">
        <f>H10/4*3</f>
        <v>294.75</v>
      </c>
      <c r="I18" s="124">
        <v>10543106</v>
      </c>
    </row>
    <row r="19" spans="1:9" ht="15.5" x14ac:dyDescent="0.35">
      <c r="A19" s="91" t="s">
        <v>99</v>
      </c>
      <c r="B19" s="93">
        <v>2750</v>
      </c>
      <c r="C19" s="97">
        <v>9489</v>
      </c>
      <c r="D19" s="93">
        <v>137.69999999999999</v>
      </c>
      <c r="E19" s="94">
        <f>B19+C19+Kvartalsbalans26[[#This Row],[Hemslakt]]-D19</f>
        <v>12408.05</v>
      </c>
      <c r="F19" s="95">
        <f t="shared" si="9"/>
        <v>0.22163031257933358</v>
      </c>
      <c r="G19" s="96">
        <f t="shared" si="10"/>
        <v>1.1743867360708007</v>
      </c>
      <c r="H19" s="133">
        <f>H22*0.75</f>
        <v>306.75</v>
      </c>
      <c r="I19" s="125">
        <v>10565557</v>
      </c>
    </row>
    <row r="20" spans="1:9" ht="18" customHeight="1" thickBot="1" x14ac:dyDescent="0.35">
      <c r="A20" s="98" t="s">
        <v>100</v>
      </c>
      <c r="B20" s="99">
        <f t="shared" ref="B20:I20" si="11">SUM(B19-B18)/B18</f>
        <v>-0.12140575079872204</v>
      </c>
      <c r="C20" s="99">
        <f t="shared" si="11"/>
        <v>1.5409309791332263E-2</v>
      </c>
      <c r="D20" s="99">
        <f t="shared" si="11"/>
        <v>-0.19142689371697016</v>
      </c>
      <c r="E20" s="99">
        <f t="shared" si="11"/>
        <v>-1.5191139295763025E-2</v>
      </c>
      <c r="F20" s="99">
        <f t="shared" si="11"/>
        <v>-0.10785302178029248</v>
      </c>
      <c r="G20" s="99">
        <f t="shared" si="11"/>
        <v>-1.7283782753336606E-2</v>
      </c>
      <c r="H20" s="134">
        <f t="shared" si="11"/>
        <v>4.0712468193384227E-2</v>
      </c>
      <c r="I20" s="99">
        <f t="shared" si="11"/>
        <v>2.1294483807712834E-3</v>
      </c>
    </row>
    <row r="21" spans="1:9" ht="15.5" x14ac:dyDescent="0.35">
      <c r="A21" s="100" t="s">
        <v>30</v>
      </c>
      <c r="B21" s="101">
        <v>4730</v>
      </c>
      <c r="C21" s="101">
        <v>11726.7</v>
      </c>
      <c r="D21" s="101">
        <v>211.7</v>
      </c>
      <c r="E21" s="101">
        <f>B21+C21+Kvartalsbalans26[[#This Row],[Hemslakt]]-D21</f>
        <v>16638</v>
      </c>
      <c r="F21" s="102">
        <f t="shared" ref="F21:F22" si="12">B21/E21</f>
        <v>0.28428897704050965</v>
      </c>
      <c r="G21" s="103">
        <f t="shared" si="10"/>
        <v>1.579062530563017</v>
      </c>
      <c r="H21" s="135">
        <v>393</v>
      </c>
      <c r="I21" s="126">
        <v>10536631.5</v>
      </c>
    </row>
    <row r="22" spans="1:9" ht="15.5" x14ac:dyDescent="0.35">
      <c r="A22" s="104" t="s">
        <v>101</v>
      </c>
      <c r="B22" s="105">
        <v>4170</v>
      </c>
      <c r="C22" s="105">
        <v>12089</v>
      </c>
      <c r="D22" s="105">
        <v>176.3</v>
      </c>
      <c r="E22" s="101">
        <f>B22+C22+Kvartalsbalans26[[#This Row],[Hemslakt]]-D22</f>
        <v>16491.7</v>
      </c>
      <c r="F22" s="102">
        <f t="shared" si="12"/>
        <v>0.25285446618602081</v>
      </c>
      <c r="G22" s="103">
        <f t="shared" si="10"/>
        <v>1.5602795479175231</v>
      </c>
      <c r="H22" s="135">
        <v>409</v>
      </c>
      <c r="I22" s="127">
        <v>10569708.5</v>
      </c>
    </row>
    <row r="23" spans="1:9" ht="15.5" x14ac:dyDescent="0.35">
      <c r="A23" s="106" t="s">
        <v>102</v>
      </c>
      <c r="B23" s="107">
        <f t="shared" ref="B23:I23" si="13">SUM(B22-B21)/B21</f>
        <v>-0.11839323467230443</v>
      </c>
      <c r="C23" s="107">
        <f t="shared" si="13"/>
        <v>3.089530729020093E-2</v>
      </c>
      <c r="D23" s="107">
        <f t="shared" si="13"/>
        <v>-0.16721776098252233</v>
      </c>
      <c r="E23" s="107">
        <f t="shared" si="13"/>
        <v>-8.7931241735785121E-3</v>
      </c>
      <c r="F23" s="107">
        <f t="shared" si="13"/>
        <v>-0.11057238722980663</v>
      </c>
      <c r="G23" s="107">
        <f t="shared" si="13"/>
        <v>-1.1895021433253083E-2</v>
      </c>
      <c r="H23" s="136">
        <f t="shared" si="13"/>
        <v>4.0712468193384227E-2</v>
      </c>
      <c r="I23" s="107">
        <f t="shared" si="13"/>
        <v>3.1392385697459383E-3</v>
      </c>
    </row>
    <row r="24" spans="1:9" ht="14.5" x14ac:dyDescent="0.3">
      <c r="A24" s="3" t="s">
        <v>7</v>
      </c>
    </row>
  </sheetData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7F2FDDEA-6FD7-48ED-9666-E5A8EC1472F2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F45417DA-7247-47E6-B94E-A2E25CE917DB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C4422C26-1815-478F-9F77-1636D6EB57EC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113794BF-DFC7-4F70-89B2-A51683D4A16F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B5ECDE00-F235-4632-8081-3471CCA926D1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647AD1-8B57-4862-83B4-A9B3F3F9EB7A}">
  <dimension ref="A1:O24"/>
  <sheetViews>
    <sheetView zoomScaleNormal="100" workbookViewId="0">
      <selection activeCell="C15" sqref="C15:D15"/>
    </sheetView>
  </sheetViews>
  <sheetFormatPr defaultRowHeight="14" x14ac:dyDescent="0.3"/>
  <cols>
    <col min="1" max="1" width="24.08203125" customWidth="1"/>
    <col min="2" max="2" width="13.58203125" customWidth="1"/>
    <col min="3" max="3" width="10.83203125" customWidth="1"/>
    <col min="4" max="4" width="11" customWidth="1"/>
    <col min="5" max="5" width="19" customWidth="1"/>
    <col min="6" max="6" width="19.1640625" customWidth="1"/>
    <col min="7" max="7" width="18.33203125" customWidth="1"/>
    <col min="8" max="8" width="11.33203125" customWidth="1"/>
    <col min="9" max="9" width="13" customWidth="1"/>
  </cols>
  <sheetData>
    <row r="1" spans="1:15" ht="18" x14ac:dyDescent="0.4">
      <c r="A1" s="108" t="s">
        <v>38</v>
      </c>
    </row>
    <row r="2" spans="1:15" ht="18" x14ac:dyDescent="0.4">
      <c r="A2" s="108"/>
    </row>
    <row r="3" spans="1:15" ht="15.5" x14ac:dyDescent="0.35">
      <c r="A3" s="1" t="s">
        <v>8</v>
      </c>
    </row>
    <row r="4" spans="1:15" ht="14.5" thickBot="1" x14ac:dyDescent="0.35">
      <c r="B4" s="2"/>
      <c r="C4" s="2"/>
      <c r="D4" s="2"/>
      <c r="E4" s="2"/>
      <c r="F4" s="2"/>
      <c r="G4" s="2"/>
      <c r="H4" s="2"/>
      <c r="I4" s="2"/>
    </row>
    <row r="5" spans="1:15" s="4" customFormat="1" ht="31" x14ac:dyDescent="0.3">
      <c r="A5" s="6" t="s">
        <v>9</v>
      </c>
      <c r="B5" s="6" t="s">
        <v>0</v>
      </c>
      <c r="C5" s="6" t="s">
        <v>1</v>
      </c>
      <c r="D5" s="6" t="s">
        <v>2</v>
      </c>
      <c r="E5" s="6" t="s">
        <v>3</v>
      </c>
      <c r="F5" s="6" t="s">
        <v>115</v>
      </c>
      <c r="G5" s="6" t="s">
        <v>4</v>
      </c>
      <c r="H5" s="6" t="s">
        <v>5</v>
      </c>
      <c r="I5" s="7" t="s">
        <v>6</v>
      </c>
      <c r="K5" s="5"/>
      <c r="L5" s="5"/>
      <c r="M5" s="5"/>
      <c r="N5" s="5"/>
      <c r="O5" s="5"/>
    </row>
    <row r="6" spans="1:15" ht="15.5" x14ac:dyDescent="0.35">
      <c r="A6" s="31">
        <v>2020</v>
      </c>
      <c r="B6" s="39">
        <v>4860</v>
      </c>
      <c r="C6" s="40">
        <v>12153</v>
      </c>
      <c r="D6" s="40">
        <v>147.69999999999999</v>
      </c>
      <c r="E6" s="33">
        <f>B6+C6+Kvartalsbalans267[[#This Row],[Hemslakt]]-D6</f>
        <v>17288.3</v>
      </c>
      <c r="F6" s="34">
        <f>B6/E6</f>
        <v>0.28111497371054411</v>
      </c>
      <c r="G6" s="30">
        <f t="shared" ref="G6:G9" si="0">E6/I6*1000</f>
        <v>1.6698118364887735</v>
      </c>
      <c r="H6" s="128">
        <v>423</v>
      </c>
      <c r="I6" s="119">
        <v>10353442</v>
      </c>
    </row>
    <row r="7" spans="1:15" ht="15.5" x14ac:dyDescent="0.35">
      <c r="A7" s="31">
        <v>2021</v>
      </c>
      <c r="B7" s="39">
        <v>4720</v>
      </c>
      <c r="C7" s="40">
        <v>10504</v>
      </c>
      <c r="D7" s="40">
        <v>158.69999999999999</v>
      </c>
      <c r="E7" s="33">
        <f>B7+C7+Kvartalsbalans267[[#This Row],[Hemslakt]]-D7</f>
        <v>15520.3</v>
      </c>
      <c r="F7" s="34">
        <f t="shared" ref="F7:F9" si="1">B7/E7</f>
        <v>0.30411783277385102</v>
      </c>
      <c r="G7" s="30">
        <f t="shared" si="0"/>
        <v>1.4900712719379832</v>
      </c>
      <c r="H7" s="128">
        <v>455</v>
      </c>
      <c r="I7" s="119">
        <v>10415810.5</v>
      </c>
    </row>
    <row r="8" spans="1:15" ht="15.5" x14ac:dyDescent="0.35">
      <c r="A8" s="31">
        <v>2022</v>
      </c>
      <c r="B8" s="39">
        <v>4670</v>
      </c>
      <c r="C8" s="40">
        <v>11604.3</v>
      </c>
      <c r="D8" s="40">
        <v>203.3</v>
      </c>
      <c r="E8" s="33">
        <f>B8+C8+Kvartalsbalans267[[#This Row],[Hemslakt]]-D8</f>
        <v>16495</v>
      </c>
      <c r="F8" s="34">
        <f t="shared" si="1"/>
        <v>0.28311609578660202</v>
      </c>
      <c r="G8" s="30">
        <f t="shared" si="0"/>
        <v>1.5729086298854928</v>
      </c>
      <c r="H8" s="128">
        <v>424</v>
      </c>
      <c r="I8" s="119">
        <v>10486941</v>
      </c>
    </row>
    <row r="9" spans="1:15" ht="15.5" x14ac:dyDescent="0.35">
      <c r="A9" s="31">
        <v>2023</v>
      </c>
      <c r="B9" s="39">
        <v>4730</v>
      </c>
      <c r="C9" s="40">
        <v>11726.7</v>
      </c>
      <c r="D9" s="40">
        <v>211.7</v>
      </c>
      <c r="E9" s="33">
        <f>B9+C9+Kvartalsbalans267[[#This Row],[Hemslakt]]-D9</f>
        <v>16638</v>
      </c>
      <c r="F9" s="34">
        <f t="shared" si="1"/>
        <v>0.28428897704050965</v>
      </c>
      <c r="G9" s="30">
        <f t="shared" si="0"/>
        <v>1.579062530563017</v>
      </c>
      <c r="H9" s="128">
        <v>393</v>
      </c>
      <c r="I9" s="119">
        <v>10536631.5</v>
      </c>
    </row>
    <row r="10" spans="1:15" ht="15.5" x14ac:dyDescent="0.35">
      <c r="A10" s="31">
        <v>2024</v>
      </c>
      <c r="B10" s="39">
        <v>4170</v>
      </c>
      <c r="C10" s="33">
        <v>12089</v>
      </c>
      <c r="D10" s="33">
        <v>176.3</v>
      </c>
      <c r="E10" s="33">
        <f>B10+C10+Kvartalsbalans267[[#This Row],[Hemslakt]]-D10</f>
        <v>16491.7</v>
      </c>
      <c r="F10" s="34">
        <f t="shared" ref="F10" si="2">B10/E10</f>
        <v>0.25285446618602081</v>
      </c>
      <c r="G10" s="30">
        <f t="shared" ref="G10" si="3">E10/I10*1000</f>
        <v>1.5602795479175231</v>
      </c>
      <c r="H10" s="128">
        <v>409</v>
      </c>
      <c r="I10" s="119">
        <v>10569708.5</v>
      </c>
    </row>
    <row r="11" spans="1:15" ht="16" thickBot="1" x14ac:dyDescent="0.35">
      <c r="A11" s="72" t="s">
        <v>119</v>
      </c>
      <c r="B11" s="73">
        <f>SUM(B10-B9)/B9</f>
        <v>-0.11839323467230443</v>
      </c>
      <c r="C11" s="73">
        <f t="shared" ref="C11:I11" si="4">SUM(C10-C9)/C9</f>
        <v>3.089530729020093E-2</v>
      </c>
      <c r="D11" s="73">
        <f t="shared" si="4"/>
        <v>-0.16721776098252233</v>
      </c>
      <c r="E11" s="73">
        <f t="shared" si="4"/>
        <v>-8.7931241735785121E-3</v>
      </c>
      <c r="F11" s="73">
        <f t="shared" si="4"/>
        <v>-0.11057238722980663</v>
      </c>
      <c r="G11" s="73">
        <f t="shared" si="4"/>
        <v>-1.1895021433253083E-2</v>
      </c>
      <c r="H11" s="73">
        <f t="shared" si="4"/>
        <v>4.0712468193384227E-2</v>
      </c>
      <c r="I11" s="73">
        <f t="shared" si="4"/>
        <v>3.1392385697459383E-3</v>
      </c>
    </row>
    <row r="12" spans="1:15" ht="15.5" x14ac:dyDescent="0.35">
      <c r="A12" s="74" t="s">
        <v>94</v>
      </c>
      <c r="B12" s="75">
        <v>730</v>
      </c>
      <c r="C12" s="76">
        <v>4018</v>
      </c>
      <c r="D12" s="76">
        <v>88.3</v>
      </c>
      <c r="E12" s="76">
        <f>B12+C12+Kvartalsbalans267[[#This Row],[Hemslakt]]-D12</f>
        <v>4761.95</v>
      </c>
      <c r="F12" s="77">
        <f t="shared" ref="F12:F13" si="5">B12/E12</f>
        <v>0.15329854366383519</v>
      </c>
      <c r="G12" s="78">
        <f t="shared" ref="G12:G13" si="6">E12/I12*1000</f>
        <v>0.45224402097590949</v>
      </c>
      <c r="H12" s="75">
        <f>H10/4</f>
        <v>102.25</v>
      </c>
      <c r="I12" s="120">
        <v>10529603</v>
      </c>
    </row>
    <row r="13" spans="1:15" ht="15.5" x14ac:dyDescent="0.35">
      <c r="A13" s="74" t="s">
        <v>121</v>
      </c>
      <c r="B13" s="76">
        <v>590</v>
      </c>
      <c r="C13" s="76">
        <v>3016.7</v>
      </c>
      <c r="D13" s="76">
        <v>30.3</v>
      </c>
      <c r="E13" s="76">
        <f>B13+C13+Kvartalsbalans267[[#This Row],[Hemslakt]]-D13</f>
        <v>3678.6499999999996</v>
      </c>
      <c r="F13" s="77">
        <f t="shared" si="5"/>
        <v>0.16038492381716121</v>
      </c>
      <c r="G13" s="78">
        <f t="shared" si="6"/>
        <v>0.34871022527695777</v>
      </c>
      <c r="H13" s="75">
        <f>H10/4</f>
        <v>102.25</v>
      </c>
      <c r="I13" s="121">
        <v>10549303.5</v>
      </c>
    </row>
    <row r="14" spans="1:15" ht="16" thickBot="1" x14ac:dyDescent="0.35">
      <c r="A14" s="79" t="s">
        <v>120</v>
      </c>
      <c r="B14" s="80">
        <f t="shared" ref="B14:I14" si="7">SUM(B13-B12)/B12</f>
        <v>-0.19178082191780821</v>
      </c>
      <c r="C14" s="80">
        <f t="shared" si="7"/>
        <v>-0.24920358387257346</v>
      </c>
      <c r="D14" s="80">
        <f t="shared" si="7"/>
        <v>-0.6568516421291053</v>
      </c>
      <c r="E14" s="80">
        <f t="shared" si="7"/>
        <v>-0.22749083883703108</v>
      </c>
      <c r="F14" s="80">
        <f t="shared" si="7"/>
        <v>4.6226010919357331E-2</v>
      </c>
      <c r="G14" s="80">
        <f t="shared" si="7"/>
        <v>-0.22893347594852301</v>
      </c>
      <c r="H14" s="129">
        <f t="shared" si="7"/>
        <v>0</v>
      </c>
      <c r="I14" s="80">
        <f t="shared" si="7"/>
        <v>1.8709632262488909E-3</v>
      </c>
    </row>
    <row r="15" spans="1:15" ht="15.5" x14ac:dyDescent="0.35">
      <c r="A15" s="81" t="s">
        <v>97</v>
      </c>
      <c r="B15" s="82">
        <v>1570</v>
      </c>
      <c r="C15" s="83">
        <v>6964.7</v>
      </c>
      <c r="D15" s="83">
        <v>118</v>
      </c>
      <c r="E15" s="84">
        <f>B15+C15+Kvartalsbalans267[[#This Row],[Hemslakt]]-D15</f>
        <v>8621.2000000000007</v>
      </c>
      <c r="F15" s="85">
        <f t="shared" ref="F15:F16" si="8">B15/E15</f>
        <v>0.18210921913422723</v>
      </c>
      <c r="G15" s="86">
        <f t="shared" ref="G15:G16" si="9">E15/I15*1000</f>
        <v>0.8170438539844489</v>
      </c>
      <c r="H15" s="130">
        <f>H10/2</f>
        <v>204.5</v>
      </c>
      <c r="I15" s="122">
        <v>10551698</v>
      </c>
    </row>
    <row r="16" spans="1:15" ht="15.5" x14ac:dyDescent="0.35">
      <c r="A16" s="81" t="s">
        <v>122</v>
      </c>
      <c r="B16" s="83">
        <v>1460</v>
      </c>
      <c r="C16" s="87">
        <v>7205.7</v>
      </c>
      <c r="D16" s="83">
        <v>64</v>
      </c>
      <c r="E16" s="84">
        <f>B16+C16+Kvartalsbalans267[[#This Row],[Hemslakt]]-D16</f>
        <v>8806.2000000000007</v>
      </c>
      <c r="F16" s="85">
        <f t="shared" si="8"/>
        <v>0.16579228270990892</v>
      </c>
      <c r="G16" s="88">
        <f t="shared" si="9"/>
        <v>0.83153035597585856</v>
      </c>
      <c r="H16" s="131">
        <f>H15</f>
        <v>204.5</v>
      </c>
      <c r="I16" s="123">
        <v>10590353</v>
      </c>
    </row>
    <row r="17" spans="1:9" ht="19" customHeight="1" thickBot="1" x14ac:dyDescent="0.35">
      <c r="A17" s="89" t="s">
        <v>123</v>
      </c>
      <c r="B17" s="90">
        <f t="shared" ref="B17:I17" si="10">SUM(B16-B15)/B15</f>
        <v>-7.0063694267515922E-2</v>
      </c>
      <c r="C17" s="90">
        <f t="shared" si="10"/>
        <v>3.460306976610622E-2</v>
      </c>
      <c r="D17" s="90">
        <f t="shared" si="10"/>
        <v>-0.4576271186440678</v>
      </c>
      <c r="E17" s="90">
        <f t="shared" si="10"/>
        <v>2.145872964320512E-2</v>
      </c>
      <c r="F17" s="90">
        <f t="shared" si="10"/>
        <v>-8.9599727580466887E-2</v>
      </c>
      <c r="G17" s="90">
        <f t="shared" si="10"/>
        <v>1.7730384875626747E-2</v>
      </c>
      <c r="H17" s="132">
        <f t="shared" si="10"/>
        <v>0</v>
      </c>
      <c r="I17" s="90">
        <f t="shared" si="10"/>
        <v>3.6633914276166736E-3</v>
      </c>
    </row>
    <row r="18" spans="1:9" ht="15.5" x14ac:dyDescent="0.35">
      <c r="A18" s="91" t="s">
        <v>99</v>
      </c>
      <c r="B18" s="92"/>
      <c r="C18" s="93"/>
      <c r="D18" s="93"/>
      <c r="E18" s="94"/>
      <c r="F18" s="95"/>
      <c r="G18" s="96"/>
      <c r="H18" s="133"/>
      <c r="I18" s="124"/>
    </row>
    <row r="19" spans="1:9" ht="15.5" x14ac:dyDescent="0.35">
      <c r="A19" s="91" t="s">
        <v>124</v>
      </c>
      <c r="B19" s="93"/>
      <c r="C19" s="97"/>
      <c r="D19" s="93"/>
      <c r="E19" s="94"/>
      <c r="F19" s="95"/>
      <c r="G19" s="96"/>
      <c r="H19" s="133"/>
      <c r="I19" s="125"/>
    </row>
    <row r="20" spans="1:9" ht="18" customHeight="1" thickBot="1" x14ac:dyDescent="0.35">
      <c r="A20" s="98" t="s">
        <v>125</v>
      </c>
      <c r="B20" s="99"/>
      <c r="C20" s="99"/>
      <c r="D20" s="99"/>
      <c r="E20" s="99"/>
      <c r="F20" s="99"/>
      <c r="G20" s="99"/>
      <c r="H20" s="134"/>
      <c r="I20" s="99"/>
    </row>
    <row r="21" spans="1:9" ht="15.5" x14ac:dyDescent="0.35">
      <c r="A21" s="100" t="s">
        <v>101</v>
      </c>
      <c r="B21" s="101"/>
      <c r="C21" s="101"/>
      <c r="D21" s="101"/>
      <c r="E21" s="101"/>
      <c r="F21" s="102"/>
      <c r="G21" s="103"/>
      <c r="H21" s="135"/>
      <c r="I21" s="126"/>
    </row>
    <row r="22" spans="1:9" ht="15.5" x14ac:dyDescent="0.35">
      <c r="A22" s="104" t="s">
        <v>126</v>
      </c>
      <c r="B22" s="105"/>
      <c r="C22" s="105"/>
      <c r="D22" s="105"/>
      <c r="E22" s="101"/>
      <c r="F22" s="102"/>
      <c r="G22" s="103"/>
      <c r="H22" s="135"/>
      <c r="I22" s="127"/>
    </row>
    <row r="23" spans="1:9" ht="15.5" x14ac:dyDescent="0.35">
      <c r="A23" s="106" t="s">
        <v>127</v>
      </c>
      <c r="B23" s="107"/>
      <c r="C23" s="107"/>
      <c r="D23" s="107"/>
      <c r="E23" s="107"/>
      <c r="F23" s="107"/>
      <c r="G23" s="107"/>
      <c r="H23" s="136"/>
      <c r="I23" s="107"/>
    </row>
    <row r="24" spans="1:9" ht="14.5" x14ac:dyDescent="0.3">
      <c r="A24" s="3" t="s">
        <v>7</v>
      </c>
    </row>
  </sheetData>
  <pageMargins left="0.7" right="0.7" top="0.75" bottom="0.75" header="0.3" footer="0.3"/>
  <pageSetup paperSize="9" orientation="portrait" verticalDpi="0" r:id="rId1"/>
  <tableParts count="1">
    <tablePart r:id="rId2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3C31D948-DE71-4452-B8EA-03627A430CD6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B11:I11</xm:sqref>
        </x14:conditionalFormatting>
        <x14:conditionalFormatting xmlns:xm="http://schemas.microsoft.com/office/excel/2006/main">
          <x14:cfRule type="iconSet" priority="4" id="{3B00A9D9-0AEB-4277-BA77-A746493C8EB4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B14:I14</xm:sqref>
        </x14:conditionalFormatting>
        <x14:conditionalFormatting xmlns:xm="http://schemas.microsoft.com/office/excel/2006/main">
          <x14:cfRule type="iconSet" priority="3" id="{9BAC1557-0BA5-4BD6-AD46-10C2F3CE7CD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B17:I17</xm:sqref>
        </x14:conditionalFormatting>
        <x14:conditionalFormatting xmlns:xm="http://schemas.microsoft.com/office/excel/2006/main">
          <x14:cfRule type="iconSet" priority="2" id="{D88FD751-3A59-4F5F-A2E4-1E518B33ED87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B20:I20</xm:sqref>
        </x14:conditionalFormatting>
        <x14:conditionalFormatting xmlns:xm="http://schemas.microsoft.com/office/excel/2006/main">
          <x14:cfRule type="iconSet" priority="1" id="{5C08B13E-529F-4BCF-AF9C-C0B16E2FED3E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B23:I23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H30"/>
  <sheetViews>
    <sheetView zoomScaleNormal="100" workbookViewId="0">
      <selection activeCell="H31" sqref="H31"/>
    </sheetView>
  </sheetViews>
  <sheetFormatPr defaultColWidth="8.33203125" defaultRowHeight="14" x14ac:dyDescent="0.3"/>
  <cols>
    <col min="1" max="1" width="24.75" style="20" customWidth="1"/>
    <col min="2" max="2" width="9.5" style="14" bestFit="1" customWidth="1"/>
    <col min="3" max="3" width="10.5" style="15" bestFit="1" customWidth="1"/>
    <col min="4" max="4" width="12.83203125" style="14" customWidth="1"/>
    <col min="5" max="5" width="12.58203125" style="14" customWidth="1"/>
    <col min="6" max="6" width="11.58203125" style="14" bestFit="1" customWidth="1"/>
    <col min="7" max="7" width="9.83203125" style="14" bestFit="1" customWidth="1"/>
    <col min="8" max="8" width="12.58203125" style="15" customWidth="1"/>
    <col min="9" max="9" width="15.75" style="15" customWidth="1"/>
    <col min="10" max="16384" width="8.33203125" style="15"/>
  </cols>
  <sheetData>
    <row r="1" spans="1:8" ht="18" x14ac:dyDescent="0.4">
      <c r="A1" s="109" t="s">
        <v>36</v>
      </c>
      <c r="B1" s="52"/>
      <c r="C1" s="53"/>
      <c r="D1" s="52"/>
      <c r="E1" s="52"/>
      <c r="F1" s="52"/>
      <c r="G1" s="52"/>
    </row>
    <row r="2" spans="1:8" ht="15.5" x14ac:dyDescent="0.35">
      <c r="A2" s="22"/>
      <c r="B2" s="52"/>
      <c r="C2" s="53"/>
      <c r="D2" s="52"/>
      <c r="E2" s="52"/>
      <c r="F2" s="52"/>
      <c r="G2" s="52"/>
    </row>
    <row r="3" spans="1:8" s="16" customFormat="1" ht="15.5" x14ac:dyDescent="0.35">
      <c r="A3" s="54" t="s">
        <v>15</v>
      </c>
      <c r="B3" s="54" t="s">
        <v>10</v>
      </c>
      <c r="C3" s="54" t="s">
        <v>11</v>
      </c>
      <c r="D3" s="54" t="s">
        <v>21</v>
      </c>
      <c r="E3" s="54" t="s">
        <v>22</v>
      </c>
      <c r="F3" s="54" t="s">
        <v>12</v>
      </c>
      <c r="G3" s="54" t="s">
        <v>13</v>
      </c>
    </row>
    <row r="4" spans="1:8" s="16" customFormat="1" ht="15.5" x14ac:dyDescent="0.35">
      <c r="A4" s="55">
        <v>2023</v>
      </c>
      <c r="B4" s="55"/>
      <c r="C4" s="55"/>
      <c r="D4" s="55"/>
      <c r="E4" s="55"/>
      <c r="F4" s="55"/>
      <c r="G4" s="55"/>
    </row>
    <row r="5" spans="1:8" s="16" customFormat="1" ht="15.5" x14ac:dyDescent="0.35">
      <c r="A5" s="56" t="s">
        <v>23</v>
      </c>
      <c r="B5" s="57">
        <v>6847</v>
      </c>
      <c r="C5" s="57">
        <v>2465</v>
      </c>
      <c r="D5" s="57">
        <v>2908</v>
      </c>
      <c r="E5" s="57">
        <v>927</v>
      </c>
      <c r="F5" s="57">
        <v>251</v>
      </c>
      <c r="G5" s="57">
        <v>296</v>
      </c>
    </row>
    <row r="6" spans="1:8" s="16" customFormat="1" ht="15.5" x14ac:dyDescent="0.35">
      <c r="A6" s="56" t="s">
        <v>24</v>
      </c>
      <c r="B6" s="57">
        <v>4871.666666666667</v>
      </c>
      <c r="C6" s="57">
        <v>703.33333333333337</v>
      </c>
      <c r="D6" s="57">
        <v>2245</v>
      </c>
      <c r="E6" s="57">
        <v>1305</v>
      </c>
      <c r="F6" s="57">
        <v>276.66666666666669</v>
      </c>
      <c r="G6" s="57">
        <v>341.66666666666669</v>
      </c>
    </row>
    <row r="7" spans="1:8" s="16" customFormat="1" ht="15.5" x14ac:dyDescent="0.35">
      <c r="A7" s="56" t="s">
        <v>25</v>
      </c>
      <c r="B7" s="57">
        <v>8</v>
      </c>
      <c r="C7" s="57">
        <v>0</v>
      </c>
      <c r="D7" s="57">
        <v>0</v>
      </c>
      <c r="E7" s="57">
        <v>0</v>
      </c>
      <c r="F7" s="57">
        <v>0</v>
      </c>
      <c r="G7" s="57">
        <v>8</v>
      </c>
    </row>
    <row r="8" spans="1:8" s="16" customFormat="1" ht="15.5" x14ac:dyDescent="0.35">
      <c r="A8" s="58" t="s">
        <v>113</v>
      </c>
      <c r="B8" s="55"/>
      <c r="C8" s="55"/>
      <c r="D8" s="55"/>
      <c r="E8" s="55"/>
      <c r="F8" s="55"/>
      <c r="G8" s="55"/>
    </row>
    <row r="9" spans="1:8" ht="15.5" x14ac:dyDescent="0.35">
      <c r="A9" s="59" t="s">
        <v>23</v>
      </c>
      <c r="B9" s="60">
        <v>7177</v>
      </c>
      <c r="C9" s="60">
        <v>3390</v>
      </c>
      <c r="D9" s="60">
        <v>2066</v>
      </c>
      <c r="E9" s="60">
        <v>742</v>
      </c>
      <c r="F9" s="60">
        <v>627</v>
      </c>
      <c r="G9" s="60">
        <v>352</v>
      </c>
      <c r="H9" s="17"/>
    </row>
    <row r="10" spans="1:8" ht="15.5" x14ac:dyDescent="0.35">
      <c r="A10" s="59" t="s">
        <v>24</v>
      </c>
      <c r="B10" s="60">
        <v>4880</v>
      </c>
      <c r="C10" s="60">
        <v>656.66666666666674</v>
      </c>
      <c r="D10" s="60">
        <v>1600</v>
      </c>
      <c r="E10" s="60">
        <v>1910</v>
      </c>
      <c r="F10" s="60">
        <v>370</v>
      </c>
      <c r="G10" s="60">
        <v>343.33333333333337</v>
      </c>
      <c r="H10" s="17"/>
    </row>
    <row r="11" spans="1:8" ht="15.5" x14ac:dyDescent="0.35">
      <c r="A11" s="59" t="s">
        <v>25</v>
      </c>
      <c r="B11" s="60">
        <v>32</v>
      </c>
      <c r="C11" s="60">
        <v>0</v>
      </c>
      <c r="D11" s="60">
        <v>0</v>
      </c>
      <c r="E11" s="60">
        <v>0</v>
      </c>
      <c r="F11" s="60">
        <v>22.666666666666668</v>
      </c>
      <c r="G11" s="60">
        <v>9.3333333333333339</v>
      </c>
      <c r="H11" s="17"/>
    </row>
    <row r="12" spans="1:8" s="18" customFormat="1" ht="15.5" x14ac:dyDescent="0.35">
      <c r="A12" s="61" t="s">
        <v>35</v>
      </c>
      <c r="B12" s="62">
        <f t="shared" ref="B12:G12" si="0">SUM(B5:B7)</f>
        <v>11726.666666666668</v>
      </c>
      <c r="C12" s="62">
        <f t="shared" si="0"/>
        <v>3168.3333333333335</v>
      </c>
      <c r="D12" s="62">
        <f t="shared" si="0"/>
        <v>5153</v>
      </c>
      <c r="E12" s="62">
        <f t="shared" si="0"/>
        <v>2232</v>
      </c>
      <c r="F12" s="62">
        <f t="shared" si="0"/>
        <v>527.66666666666674</v>
      </c>
      <c r="G12" s="62">
        <f t="shared" si="0"/>
        <v>645.66666666666674</v>
      </c>
      <c r="H12" s="17"/>
    </row>
    <row r="13" spans="1:8" s="18" customFormat="1" ht="15.5" x14ac:dyDescent="0.35">
      <c r="A13" s="61" t="s">
        <v>114</v>
      </c>
      <c r="B13" s="62">
        <f t="shared" ref="B13:G13" si="1">SUM(B9:B11)</f>
        <v>12089</v>
      </c>
      <c r="C13" s="62">
        <f t="shared" si="1"/>
        <v>4046.666666666667</v>
      </c>
      <c r="D13" s="62">
        <f t="shared" si="1"/>
        <v>3666</v>
      </c>
      <c r="E13" s="62">
        <f t="shared" si="1"/>
        <v>2652</v>
      </c>
      <c r="F13" s="62">
        <f t="shared" si="1"/>
        <v>1019.6666666666666</v>
      </c>
      <c r="G13" s="62">
        <f t="shared" si="1"/>
        <v>704.66666666666674</v>
      </c>
      <c r="H13" s="17"/>
    </row>
    <row r="14" spans="1:8" ht="15.5" x14ac:dyDescent="0.35">
      <c r="A14" s="63" t="s">
        <v>17</v>
      </c>
      <c r="B14" s="64">
        <f>SUM(B13-B12)/B12</f>
        <v>3.0898237635019792E-2</v>
      </c>
      <c r="C14" s="64">
        <f t="shared" ref="C14:G14" si="2">SUM(C13-C12)/C12</f>
        <v>0.27722251446607055</v>
      </c>
      <c r="D14" s="64">
        <f t="shared" si="2"/>
        <v>-0.28856976518532895</v>
      </c>
      <c r="E14" s="64">
        <f t="shared" si="2"/>
        <v>0.18817204301075269</v>
      </c>
      <c r="F14" s="64">
        <f t="shared" si="2"/>
        <v>0.93240682248894469</v>
      </c>
      <c r="G14" s="64">
        <f t="shared" si="2"/>
        <v>9.1378420237480634E-2</v>
      </c>
    </row>
    <row r="15" spans="1:8" ht="15.5" x14ac:dyDescent="0.35">
      <c r="A15" s="65"/>
      <c r="B15" s="66"/>
      <c r="C15" s="66"/>
      <c r="D15" s="66"/>
      <c r="E15" s="66"/>
      <c r="F15" s="66"/>
      <c r="G15" s="66"/>
      <c r="H15" s="19"/>
    </row>
    <row r="16" spans="1:8" ht="15.5" x14ac:dyDescent="0.35">
      <c r="A16" s="67"/>
      <c r="B16" s="52"/>
      <c r="C16" s="53"/>
      <c r="D16" s="52"/>
      <c r="E16" s="52"/>
      <c r="F16" s="52"/>
      <c r="G16" s="52"/>
    </row>
    <row r="17" spans="1:7" ht="18" x14ac:dyDescent="0.4">
      <c r="A17" s="109" t="s">
        <v>37</v>
      </c>
      <c r="B17" s="52"/>
      <c r="C17" s="53"/>
      <c r="D17" s="52"/>
      <c r="E17" s="52"/>
      <c r="F17" s="52"/>
      <c r="G17" s="52"/>
    </row>
    <row r="18" spans="1:7" ht="15.5" x14ac:dyDescent="0.35">
      <c r="A18" s="22"/>
      <c r="B18" s="52"/>
      <c r="C18" s="53"/>
      <c r="D18" s="52"/>
      <c r="E18" s="52"/>
      <c r="F18" s="52"/>
      <c r="G18" s="52"/>
    </row>
    <row r="19" spans="1:7" ht="15.5" x14ac:dyDescent="0.35">
      <c r="A19" s="54" t="s">
        <v>15</v>
      </c>
      <c r="B19" s="54" t="s">
        <v>10</v>
      </c>
      <c r="C19" s="54" t="s">
        <v>20</v>
      </c>
      <c r="D19" s="54" t="s">
        <v>70</v>
      </c>
      <c r="E19" s="54" t="s">
        <v>14</v>
      </c>
      <c r="F19" s="54" t="s">
        <v>13</v>
      </c>
      <c r="G19" s="53"/>
    </row>
    <row r="20" spans="1:7" ht="15.5" x14ac:dyDescent="0.35">
      <c r="A20" s="55">
        <v>2023</v>
      </c>
      <c r="B20" s="55"/>
      <c r="C20" s="55"/>
      <c r="D20" s="55"/>
      <c r="E20" s="55"/>
      <c r="F20" s="55"/>
      <c r="G20" s="53"/>
    </row>
    <row r="21" spans="1:7" ht="15.5" x14ac:dyDescent="0.35">
      <c r="A21" s="68" t="s">
        <v>23</v>
      </c>
      <c r="B21" s="69">
        <v>80</v>
      </c>
      <c r="C21" s="69">
        <v>63</v>
      </c>
      <c r="D21" s="69">
        <v>0</v>
      </c>
      <c r="E21" s="69">
        <v>15</v>
      </c>
      <c r="F21" s="69">
        <v>2</v>
      </c>
      <c r="G21" s="53"/>
    </row>
    <row r="22" spans="1:7" ht="15.5" x14ac:dyDescent="0.35">
      <c r="A22" s="68" t="s">
        <v>24</v>
      </c>
      <c r="B22" s="69">
        <v>125</v>
      </c>
      <c r="C22" s="69">
        <v>120</v>
      </c>
      <c r="D22" s="69">
        <v>0</v>
      </c>
      <c r="E22" s="69">
        <v>5</v>
      </c>
      <c r="F22" s="69">
        <v>0</v>
      </c>
      <c r="G22" s="53"/>
    </row>
    <row r="23" spans="1:7" ht="15.5" x14ac:dyDescent="0.35">
      <c r="A23" s="68" t="s">
        <v>25</v>
      </c>
      <c r="B23" s="69">
        <v>6.6666666666666679</v>
      </c>
      <c r="C23" s="69">
        <v>1.3333333333333335</v>
      </c>
      <c r="D23" s="69">
        <v>0</v>
      </c>
      <c r="E23" s="69">
        <v>5.3333333333333339</v>
      </c>
      <c r="F23" s="69">
        <v>0</v>
      </c>
      <c r="G23" s="53"/>
    </row>
    <row r="24" spans="1:7" ht="15.5" x14ac:dyDescent="0.35">
      <c r="A24" s="58" t="s">
        <v>113</v>
      </c>
      <c r="B24" s="55"/>
      <c r="C24" s="55"/>
      <c r="D24" s="55"/>
      <c r="E24" s="55"/>
      <c r="F24" s="55"/>
      <c r="G24" s="53"/>
    </row>
    <row r="25" spans="1:7" ht="15.5" x14ac:dyDescent="0.35">
      <c r="A25" s="70" t="s">
        <v>23</v>
      </c>
      <c r="B25" s="71">
        <v>25</v>
      </c>
      <c r="C25" s="71">
        <v>15</v>
      </c>
      <c r="D25" s="71">
        <v>5</v>
      </c>
      <c r="E25" s="71">
        <v>3</v>
      </c>
      <c r="F25" s="71">
        <v>2</v>
      </c>
      <c r="G25" s="53"/>
    </row>
    <row r="26" spans="1:7" ht="15.5" x14ac:dyDescent="0.35">
      <c r="A26" s="70" t="s">
        <v>24</v>
      </c>
      <c r="B26" s="71">
        <v>150</v>
      </c>
      <c r="C26" s="71">
        <v>138.33333333333334</v>
      </c>
      <c r="D26" s="71">
        <v>3.3333333333333335</v>
      </c>
      <c r="E26" s="71">
        <v>5</v>
      </c>
      <c r="F26" s="71">
        <v>3.3333333333333335</v>
      </c>
      <c r="G26" s="53"/>
    </row>
    <row r="27" spans="1:7" ht="15.5" x14ac:dyDescent="0.35">
      <c r="A27" s="70" t="s">
        <v>25</v>
      </c>
      <c r="B27" s="71">
        <v>1.3333333333333335</v>
      </c>
      <c r="C27" s="71">
        <v>1.3333333333333335</v>
      </c>
      <c r="D27" s="71">
        <v>0</v>
      </c>
      <c r="E27" s="71">
        <v>0</v>
      </c>
      <c r="F27" s="71">
        <v>0</v>
      </c>
      <c r="G27" s="53"/>
    </row>
    <row r="28" spans="1:7" ht="15.5" x14ac:dyDescent="0.35">
      <c r="A28" s="61" t="s">
        <v>35</v>
      </c>
      <c r="B28" s="62">
        <f>SUM(B21:B23)</f>
        <v>211.66666666666666</v>
      </c>
      <c r="C28" s="62">
        <f>SUM(C21:C23)</f>
        <v>184.33333333333334</v>
      </c>
      <c r="D28" s="62">
        <f>SUM(D21:D23)</f>
        <v>0</v>
      </c>
      <c r="E28" s="62">
        <f>SUM(E21:E23)</f>
        <v>25.333333333333336</v>
      </c>
      <c r="F28" s="62">
        <f>SUM(B28-C28-D28-E28)</f>
        <v>1.9999999999999787</v>
      </c>
      <c r="G28" s="53"/>
    </row>
    <row r="29" spans="1:7" ht="15.5" x14ac:dyDescent="0.35">
      <c r="A29" s="61" t="s">
        <v>114</v>
      </c>
      <c r="B29" s="62">
        <f>SUM(B25:B27)</f>
        <v>176.33333333333334</v>
      </c>
      <c r="C29" s="62">
        <f>SUM(C25:C27)</f>
        <v>154.66666666666669</v>
      </c>
      <c r="D29" s="62">
        <f t="shared" ref="D29:E29" si="3">SUM(D25:D27)</f>
        <v>8.3333333333333339</v>
      </c>
      <c r="E29" s="62">
        <f t="shared" si="3"/>
        <v>8</v>
      </c>
      <c r="F29" s="62">
        <f>SUM(F25:F27)</f>
        <v>5.3333333333333339</v>
      </c>
      <c r="G29" s="53"/>
    </row>
    <row r="30" spans="1:7" ht="15.5" x14ac:dyDescent="0.35">
      <c r="A30" s="63" t="s">
        <v>17</v>
      </c>
      <c r="B30" s="64">
        <f>SUM(B29-B28)/B28</f>
        <v>-0.16692913385826763</v>
      </c>
      <c r="C30" s="64">
        <f t="shared" ref="C30" si="4">SUM(C29-C28)/C28</f>
        <v>-0.16094032549728746</v>
      </c>
      <c r="D30" s="64"/>
      <c r="E30" s="64">
        <f t="shared" ref="E30" si="5">SUM(E29-E28)/E28</f>
        <v>-0.68421052631578949</v>
      </c>
      <c r="F30" s="64">
        <f t="shared" ref="F30" si="6">SUM(F29-F28)/F28</f>
        <v>1.6666666666666954</v>
      </c>
      <c r="G30" s="53"/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2612B24B-6FD6-461B-897B-7640B5471935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B15:H15 B14:G14</xm:sqref>
        </x14:conditionalFormatting>
        <x14:conditionalFormatting xmlns:xm="http://schemas.microsoft.com/office/excel/2006/main">
          <x14:cfRule type="iconSet" priority="6" id="{902852C4-CBD9-47B4-866F-E56931875F88}">
            <x14:iconSet iconSet="3Triangles">
              <x14:cfvo type="percent">
                <xm:f>0</xm:f>
              </x14:cfvo>
              <x14:cfvo type="num">
                <xm:f>0</xm:f>
              </x14:cfvo>
              <x14:cfvo type="num" gte="0">
                <xm:f>0</xm:f>
              </x14:cfvo>
            </x14:iconSet>
          </x14:cfRule>
          <xm:sqref>B30:F30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7:F32"/>
  <sheetViews>
    <sheetView topLeftCell="A16" zoomScaleNormal="100" workbookViewId="0">
      <selection activeCell="S26" sqref="S26"/>
    </sheetView>
  </sheetViews>
  <sheetFormatPr defaultRowHeight="14" x14ac:dyDescent="0.3"/>
  <cols>
    <col min="1" max="1" width="26.58203125" customWidth="1"/>
  </cols>
  <sheetData>
    <row r="7" spans="1:1" x14ac:dyDescent="0.3">
      <c r="A7" s="10"/>
    </row>
    <row r="8" spans="1:1" x14ac:dyDescent="0.3">
      <c r="A8" s="11"/>
    </row>
    <row r="9" spans="1:1" x14ac:dyDescent="0.3">
      <c r="A9" s="11"/>
    </row>
    <row r="10" spans="1:1" x14ac:dyDescent="0.3">
      <c r="A10" s="11"/>
    </row>
    <row r="11" spans="1:1" x14ac:dyDescent="0.3">
      <c r="A11" s="11"/>
    </row>
    <row r="12" spans="1:1" x14ac:dyDescent="0.3">
      <c r="A12" s="12"/>
    </row>
    <row r="20" spans="1:6" ht="15.5" x14ac:dyDescent="0.35">
      <c r="A20" s="42" t="s">
        <v>39</v>
      </c>
      <c r="B20" s="43" t="s">
        <v>19</v>
      </c>
      <c r="C20" s="43" t="s">
        <v>16</v>
      </c>
      <c r="D20" s="43" t="s">
        <v>26</v>
      </c>
      <c r="E20" s="43" t="s">
        <v>34</v>
      </c>
      <c r="F20" s="43" t="s">
        <v>113</v>
      </c>
    </row>
    <row r="21" spans="1:6" ht="15.5" x14ac:dyDescent="0.35">
      <c r="A21" s="44" t="s">
        <v>23</v>
      </c>
      <c r="B21" s="45">
        <v>6001</v>
      </c>
      <c r="C21" s="45">
        <v>5772</v>
      </c>
      <c r="D21" s="45">
        <v>6735</v>
      </c>
      <c r="E21" s="45">
        <v>6847</v>
      </c>
      <c r="F21" s="45">
        <v>7177</v>
      </c>
    </row>
    <row r="22" spans="1:6" ht="15.5" x14ac:dyDescent="0.35">
      <c r="A22" s="44" t="s">
        <v>24</v>
      </c>
      <c r="B22" s="45">
        <v>6146.666666666667</v>
      </c>
      <c r="C22" s="45">
        <v>4720</v>
      </c>
      <c r="D22" s="45">
        <v>4865</v>
      </c>
      <c r="E22" s="45">
        <v>4871.666666666667</v>
      </c>
      <c r="F22" s="45">
        <v>4880</v>
      </c>
    </row>
    <row r="23" spans="1:6" ht="15.5" x14ac:dyDescent="0.35">
      <c r="A23" s="44" t="s">
        <v>25</v>
      </c>
      <c r="B23" s="45">
        <v>5.3333333333333339</v>
      </c>
      <c r="C23" s="45">
        <v>12.000000000000002</v>
      </c>
      <c r="D23" s="45">
        <v>29.333333333333336</v>
      </c>
      <c r="E23" s="45">
        <v>8</v>
      </c>
      <c r="F23" s="45">
        <v>32</v>
      </c>
    </row>
    <row r="24" spans="1:6" ht="15.5" x14ac:dyDescent="0.35">
      <c r="A24" s="46" t="s">
        <v>18</v>
      </c>
      <c r="B24" s="47">
        <f t="shared" ref="B24:E24" si="0">SUM(B21:B23)</f>
        <v>12153.000000000002</v>
      </c>
      <c r="C24" s="47">
        <f t="shared" si="0"/>
        <v>10504</v>
      </c>
      <c r="D24" s="47">
        <f t="shared" si="0"/>
        <v>11629.333333333334</v>
      </c>
      <c r="E24" s="47">
        <f t="shared" si="0"/>
        <v>11726.666666666668</v>
      </c>
      <c r="F24" s="47">
        <f t="shared" ref="F24" si="1">SUM(F21:F23)</f>
        <v>12089</v>
      </c>
    </row>
    <row r="28" spans="1:6" ht="15.5" x14ac:dyDescent="0.35">
      <c r="A28" s="42" t="s">
        <v>40</v>
      </c>
      <c r="B28" s="43" t="s">
        <v>19</v>
      </c>
      <c r="C28" s="43" t="s">
        <v>16</v>
      </c>
      <c r="D28" s="43" t="s">
        <v>26</v>
      </c>
      <c r="E28" s="43" t="s">
        <v>34</v>
      </c>
      <c r="F28" s="43" t="s">
        <v>113</v>
      </c>
    </row>
    <row r="29" spans="1:6" ht="15.5" x14ac:dyDescent="0.35">
      <c r="A29" s="48" t="s">
        <v>23</v>
      </c>
      <c r="B29" s="49">
        <v>53</v>
      </c>
      <c r="C29" s="49">
        <v>38</v>
      </c>
      <c r="D29" s="49">
        <v>118</v>
      </c>
      <c r="E29" s="48">
        <v>80</v>
      </c>
      <c r="F29" s="48">
        <v>25</v>
      </c>
    </row>
    <row r="30" spans="1:6" ht="15.5" x14ac:dyDescent="0.35">
      <c r="A30" s="48" t="s">
        <v>24</v>
      </c>
      <c r="B30" s="49">
        <v>93.333333333333343</v>
      </c>
      <c r="C30" s="49">
        <v>116.66666666666667</v>
      </c>
      <c r="D30" s="49">
        <v>80</v>
      </c>
      <c r="E30" s="48">
        <v>125</v>
      </c>
      <c r="F30" s="49">
        <v>150</v>
      </c>
    </row>
    <row r="31" spans="1:6" ht="15.5" x14ac:dyDescent="0.35">
      <c r="A31" s="48" t="s">
        <v>25</v>
      </c>
      <c r="B31" s="49">
        <v>1.3333333333333335</v>
      </c>
      <c r="C31" s="49">
        <v>4</v>
      </c>
      <c r="D31" s="49">
        <v>5.3</v>
      </c>
      <c r="E31" s="49">
        <v>6.6666666666666679</v>
      </c>
      <c r="F31" s="49">
        <v>1.3333333333333335</v>
      </c>
    </row>
    <row r="32" spans="1:6" ht="15.5" x14ac:dyDescent="0.35">
      <c r="A32" s="50" t="s">
        <v>18</v>
      </c>
      <c r="B32" s="51">
        <f t="shared" ref="B32:E32" si="2">SUM(B29:B31)</f>
        <v>147.66666666666669</v>
      </c>
      <c r="C32" s="51">
        <f t="shared" si="2"/>
        <v>158.66666666666669</v>
      </c>
      <c r="D32" s="51">
        <f t="shared" si="2"/>
        <v>203.3</v>
      </c>
      <c r="E32" s="51">
        <f t="shared" si="2"/>
        <v>211.66666666666666</v>
      </c>
      <c r="F32" s="51">
        <f t="shared" ref="F32" si="3">SUM(F29:F31)</f>
        <v>176.33333333333334</v>
      </c>
    </row>
  </sheetData>
  <pageMargins left="0.7" right="0.7" top="0.75" bottom="0.75" header="0.3" footer="0.3"/>
  <pageSetup paperSize="9" orientation="portrait" r:id="rId1"/>
  <drawing r:id="rId2"/>
  <tableParts count="2">
    <tablePart r:id="rId3"/>
    <tablePart r:id="rId4"/>
  </tablePart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403F13-C30D-4B1B-A89C-F3DF58A8076A}">
  <dimension ref="A1:V271"/>
  <sheetViews>
    <sheetView zoomScaleNormal="100" workbookViewId="0">
      <selection activeCell="L31" sqref="L31"/>
    </sheetView>
  </sheetViews>
  <sheetFormatPr defaultColWidth="8.58203125" defaultRowHeight="14" x14ac:dyDescent="0.3"/>
  <cols>
    <col min="1" max="1" width="15.33203125" style="111" customWidth="1"/>
    <col min="2" max="8" width="9.83203125" style="111" customWidth="1"/>
    <col min="9" max="9" width="10.33203125" style="111" customWidth="1"/>
    <col min="10" max="19" width="9.83203125" style="111" customWidth="1"/>
    <col min="20" max="20" width="12.33203125" style="111" customWidth="1"/>
    <col min="21" max="21" width="8.33203125" style="111" customWidth="1"/>
    <col min="22" max="16384" width="8.58203125" style="111"/>
  </cols>
  <sheetData>
    <row r="1" spans="1:22" ht="18.5" x14ac:dyDescent="0.45">
      <c r="A1" s="110" t="s">
        <v>103</v>
      </c>
    </row>
    <row r="2" spans="1:22" ht="16" customHeight="1" x14ac:dyDescent="0.45">
      <c r="A2" s="110"/>
    </row>
    <row r="3" spans="1:22" ht="14.5" x14ac:dyDescent="0.35">
      <c r="B3" s="143" t="s">
        <v>105</v>
      </c>
    </row>
    <row r="4" spans="1:22" ht="14.5" x14ac:dyDescent="0.35">
      <c r="A4" s="117" t="s">
        <v>92</v>
      </c>
      <c r="B4" s="112" t="s">
        <v>41</v>
      </c>
      <c r="C4" s="112" t="s">
        <v>42</v>
      </c>
      <c r="D4" s="112" t="s">
        <v>43</v>
      </c>
      <c r="E4" s="112" t="s">
        <v>44</v>
      </c>
      <c r="F4" s="112" t="s">
        <v>45</v>
      </c>
      <c r="G4" s="112" t="s">
        <v>46</v>
      </c>
      <c r="H4" s="112" t="s">
        <v>47</v>
      </c>
      <c r="I4" s="112" t="s">
        <v>48</v>
      </c>
      <c r="J4" s="112" t="s">
        <v>49</v>
      </c>
      <c r="K4" s="112" t="s">
        <v>50</v>
      </c>
      <c r="L4" s="112" t="s">
        <v>51</v>
      </c>
      <c r="M4" s="112" t="s">
        <v>52</v>
      </c>
      <c r="N4" s="112" t="s">
        <v>53</v>
      </c>
      <c r="O4" s="112" t="s">
        <v>54</v>
      </c>
      <c r="P4" s="112" t="s">
        <v>55</v>
      </c>
      <c r="Q4" s="112" t="s">
        <v>58</v>
      </c>
      <c r="R4" s="112" t="s">
        <v>59</v>
      </c>
      <c r="S4" s="112" t="s">
        <v>62</v>
      </c>
      <c r="T4" s="112" t="s">
        <v>63</v>
      </c>
      <c r="U4" s="112"/>
    </row>
    <row r="5" spans="1:22" ht="14.5" x14ac:dyDescent="0.35">
      <c r="A5" s="112" t="s">
        <v>10</v>
      </c>
      <c r="B5" s="118">
        <v>998</v>
      </c>
      <c r="C5" s="118">
        <v>4</v>
      </c>
      <c r="D5" s="118">
        <v>127</v>
      </c>
      <c r="E5" s="118">
        <v>13</v>
      </c>
      <c r="F5" s="118">
        <v>1</v>
      </c>
      <c r="G5" s="118">
        <v>448</v>
      </c>
      <c r="H5" s="118">
        <v>960</v>
      </c>
      <c r="I5" s="118">
        <v>389</v>
      </c>
      <c r="J5" s="118">
        <v>5</v>
      </c>
      <c r="K5" s="118">
        <v>2524</v>
      </c>
      <c r="L5" s="118">
        <v>108</v>
      </c>
      <c r="M5" s="118">
        <v>1223</v>
      </c>
      <c r="N5" s="118">
        <v>1337</v>
      </c>
      <c r="O5" s="118">
        <v>1922</v>
      </c>
      <c r="P5" s="118">
        <v>46</v>
      </c>
      <c r="Q5" s="118">
        <v>1</v>
      </c>
      <c r="R5" s="118">
        <v>3</v>
      </c>
      <c r="S5" s="118">
        <v>20</v>
      </c>
      <c r="T5" s="118">
        <f>SUM(Tabell7[[#This Row],[02041000]:[16029091]])</f>
        <v>10129</v>
      </c>
      <c r="U5" s="113"/>
      <c r="V5" s="113"/>
    </row>
    <row r="6" spans="1:22" ht="14.5" x14ac:dyDescent="0.35">
      <c r="A6" s="112" t="s">
        <v>11</v>
      </c>
      <c r="B6" s="118">
        <v>0</v>
      </c>
      <c r="C6" s="118">
        <v>0</v>
      </c>
      <c r="D6" s="118">
        <v>0</v>
      </c>
      <c r="E6" s="118">
        <v>0</v>
      </c>
      <c r="F6" s="118">
        <v>0</v>
      </c>
      <c r="G6" s="118">
        <v>0</v>
      </c>
      <c r="H6" s="118">
        <v>0</v>
      </c>
      <c r="I6" s="118">
        <v>16</v>
      </c>
      <c r="J6" s="118">
        <v>0</v>
      </c>
      <c r="K6" s="118">
        <v>1835</v>
      </c>
      <c r="L6" s="118">
        <v>61</v>
      </c>
      <c r="M6" s="118">
        <v>1221</v>
      </c>
      <c r="N6" s="118">
        <v>257</v>
      </c>
      <c r="O6" s="118">
        <v>389</v>
      </c>
      <c r="P6" s="118">
        <v>5</v>
      </c>
      <c r="Q6" s="118">
        <v>0</v>
      </c>
      <c r="R6" s="118">
        <v>0</v>
      </c>
      <c r="S6" s="118">
        <v>0</v>
      </c>
      <c r="T6" s="118">
        <f>SUM(Tabell7[[#This Row],[02041000]:[16029091]])</f>
        <v>3784</v>
      </c>
      <c r="U6" s="113"/>
      <c r="V6" s="113"/>
    </row>
    <row r="7" spans="1:22" ht="14.5" x14ac:dyDescent="0.35">
      <c r="A7" s="112" t="s">
        <v>21</v>
      </c>
      <c r="B7" s="118">
        <v>727</v>
      </c>
      <c r="C7" s="118">
        <v>2</v>
      </c>
      <c r="D7" s="118">
        <v>112</v>
      </c>
      <c r="E7" s="118">
        <v>13</v>
      </c>
      <c r="F7" s="118">
        <v>1</v>
      </c>
      <c r="G7" s="118">
        <v>256</v>
      </c>
      <c r="H7" s="118">
        <v>369</v>
      </c>
      <c r="I7" s="118">
        <v>42</v>
      </c>
      <c r="J7" s="118">
        <v>1</v>
      </c>
      <c r="K7" s="118">
        <v>233</v>
      </c>
      <c r="L7" s="118">
        <v>7</v>
      </c>
      <c r="M7" s="118">
        <v>0</v>
      </c>
      <c r="N7" s="118">
        <v>672</v>
      </c>
      <c r="O7" s="118">
        <v>590</v>
      </c>
      <c r="P7" s="118">
        <v>1</v>
      </c>
      <c r="Q7" s="118">
        <v>0</v>
      </c>
      <c r="R7" s="118">
        <v>0</v>
      </c>
      <c r="S7" s="118">
        <v>0</v>
      </c>
      <c r="T7" s="118">
        <f>SUM(Tabell7[[#This Row],[02041000]:[16029091]])</f>
        <v>3026</v>
      </c>
      <c r="U7" s="113"/>
      <c r="V7" s="113"/>
    </row>
    <row r="8" spans="1:22" ht="14.5" x14ac:dyDescent="0.35">
      <c r="A8" s="112" t="s">
        <v>22</v>
      </c>
      <c r="B8" s="118">
        <v>129</v>
      </c>
      <c r="C8" s="118">
        <v>1</v>
      </c>
      <c r="D8" s="118">
        <v>14</v>
      </c>
      <c r="E8" s="118">
        <v>0</v>
      </c>
      <c r="F8" s="118">
        <v>0</v>
      </c>
      <c r="G8" s="118">
        <v>192</v>
      </c>
      <c r="H8" s="118">
        <v>545</v>
      </c>
      <c r="I8" s="118">
        <v>184</v>
      </c>
      <c r="J8" s="118">
        <v>1</v>
      </c>
      <c r="K8" s="118">
        <v>34</v>
      </c>
      <c r="L8" s="118">
        <v>7</v>
      </c>
      <c r="M8" s="118">
        <v>0</v>
      </c>
      <c r="N8" s="118">
        <v>180</v>
      </c>
      <c r="O8" s="118">
        <v>583</v>
      </c>
      <c r="P8" s="118">
        <v>18</v>
      </c>
      <c r="Q8" s="118">
        <v>0</v>
      </c>
      <c r="R8" s="118">
        <v>0</v>
      </c>
      <c r="S8" s="118">
        <v>0</v>
      </c>
      <c r="T8" s="118">
        <f>SUM(Tabell7[[#This Row],[02041000]:[16029091]])</f>
        <v>1888</v>
      </c>
      <c r="U8" s="113"/>
      <c r="V8" s="113"/>
    </row>
    <row r="9" spans="1:22" ht="14.5" x14ac:dyDescent="0.35">
      <c r="A9" s="112" t="s">
        <v>12</v>
      </c>
      <c r="B9" s="118">
        <v>48</v>
      </c>
      <c r="C9" s="118">
        <v>0</v>
      </c>
      <c r="D9" s="118">
        <v>0</v>
      </c>
      <c r="E9" s="118">
        <v>0</v>
      </c>
      <c r="F9" s="118">
        <v>0</v>
      </c>
      <c r="G9" s="118">
        <v>0</v>
      </c>
      <c r="H9" s="118">
        <v>45</v>
      </c>
      <c r="I9" s="118">
        <v>47</v>
      </c>
      <c r="J9" s="118">
        <v>3</v>
      </c>
      <c r="K9" s="118">
        <v>412</v>
      </c>
      <c r="L9" s="118">
        <v>13</v>
      </c>
      <c r="M9" s="118">
        <v>0</v>
      </c>
      <c r="N9" s="118">
        <v>104</v>
      </c>
      <c r="O9" s="118">
        <v>172</v>
      </c>
      <c r="P9" s="118">
        <v>5</v>
      </c>
      <c r="Q9" s="118">
        <v>0</v>
      </c>
      <c r="R9" s="118">
        <v>0</v>
      </c>
      <c r="S9" s="118">
        <v>17</v>
      </c>
      <c r="T9" s="118">
        <f>SUM(Tabell7[[#This Row],[02041000]:[16029091]])</f>
        <v>866</v>
      </c>
      <c r="U9" s="113"/>
      <c r="V9" s="113"/>
    </row>
    <row r="10" spans="1:22" ht="14.5" x14ac:dyDescent="0.35">
      <c r="A10" s="112" t="s">
        <v>64</v>
      </c>
      <c r="B10" s="118">
        <v>0</v>
      </c>
      <c r="C10" s="118">
        <v>0</v>
      </c>
      <c r="D10" s="118">
        <v>0</v>
      </c>
      <c r="E10" s="118">
        <v>0</v>
      </c>
      <c r="F10" s="118">
        <v>0</v>
      </c>
      <c r="G10" s="118">
        <v>0</v>
      </c>
      <c r="H10" s="118">
        <v>0</v>
      </c>
      <c r="I10" s="118">
        <v>15</v>
      </c>
      <c r="J10" s="118">
        <v>0</v>
      </c>
      <c r="K10" s="118">
        <v>10</v>
      </c>
      <c r="L10" s="118">
        <v>19</v>
      </c>
      <c r="M10" s="118">
        <v>2</v>
      </c>
      <c r="N10" s="118">
        <v>37</v>
      </c>
      <c r="O10" s="118">
        <v>90</v>
      </c>
      <c r="P10" s="118">
        <v>17</v>
      </c>
      <c r="Q10" s="118">
        <v>0</v>
      </c>
      <c r="R10" s="118">
        <v>0</v>
      </c>
      <c r="S10" s="118">
        <v>0</v>
      </c>
      <c r="T10" s="118">
        <f>SUM(Tabell7[[#This Row],[02041000]:[16029091]])</f>
        <v>190</v>
      </c>
      <c r="U10" s="113"/>
      <c r="V10" s="113"/>
    </row>
    <row r="11" spans="1:22" ht="14.5" x14ac:dyDescent="0.35">
      <c r="A11" s="112" t="s">
        <v>14</v>
      </c>
      <c r="B11" s="118">
        <v>86</v>
      </c>
      <c r="C11" s="118">
        <v>0</v>
      </c>
      <c r="D11" s="118">
        <v>1</v>
      </c>
      <c r="E11" s="118">
        <v>0</v>
      </c>
      <c r="F11" s="118">
        <v>0</v>
      </c>
      <c r="G11" s="118">
        <v>0</v>
      </c>
      <c r="H11" s="118">
        <v>0</v>
      </c>
      <c r="I11" s="118">
        <v>28</v>
      </c>
      <c r="J11" s="118">
        <v>0</v>
      </c>
      <c r="K11" s="118">
        <v>0</v>
      </c>
      <c r="L11" s="118">
        <v>2</v>
      </c>
      <c r="M11" s="118">
        <v>0</v>
      </c>
      <c r="N11" s="118">
        <v>1</v>
      </c>
      <c r="O11" s="118">
        <v>45</v>
      </c>
      <c r="P11" s="118">
        <v>0</v>
      </c>
      <c r="Q11" s="118">
        <v>0</v>
      </c>
      <c r="R11" s="118">
        <v>0</v>
      </c>
      <c r="S11" s="118">
        <v>0</v>
      </c>
      <c r="T11" s="118">
        <f>SUM(Tabell7[[#This Row],[02041000]:[16029091]])</f>
        <v>163</v>
      </c>
      <c r="U11" s="113"/>
      <c r="V11" s="113"/>
    </row>
    <row r="12" spans="1:22" ht="14.5" x14ac:dyDescent="0.35">
      <c r="A12" s="112" t="s">
        <v>66</v>
      </c>
      <c r="B12" s="118">
        <v>0</v>
      </c>
      <c r="C12" s="118">
        <v>0</v>
      </c>
      <c r="D12" s="118">
        <v>0</v>
      </c>
      <c r="E12" s="118">
        <v>0</v>
      </c>
      <c r="F12" s="118">
        <v>0</v>
      </c>
      <c r="G12" s="118">
        <v>0</v>
      </c>
      <c r="H12" s="118">
        <v>0</v>
      </c>
      <c r="I12" s="118">
        <v>0</v>
      </c>
      <c r="J12" s="118">
        <v>0</v>
      </c>
      <c r="K12" s="118">
        <v>0</v>
      </c>
      <c r="L12" s="118">
        <v>0</v>
      </c>
      <c r="M12" s="118">
        <v>0</v>
      </c>
      <c r="N12" s="118">
        <v>54</v>
      </c>
      <c r="O12" s="118">
        <v>11</v>
      </c>
      <c r="P12" s="118">
        <v>0</v>
      </c>
      <c r="Q12" s="118">
        <v>0</v>
      </c>
      <c r="R12" s="118">
        <v>0</v>
      </c>
      <c r="S12" s="118">
        <v>0</v>
      </c>
      <c r="T12" s="118">
        <f>SUM(Tabell7[[#This Row],[02041000]:[16029091]])</f>
        <v>65</v>
      </c>
      <c r="U12" s="113"/>
      <c r="V12" s="113"/>
    </row>
    <row r="13" spans="1:22" ht="14.5" x14ac:dyDescent="0.35">
      <c r="A13" s="112" t="s">
        <v>65</v>
      </c>
      <c r="B13" s="118">
        <v>3</v>
      </c>
      <c r="C13" s="118">
        <v>1</v>
      </c>
      <c r="D13" s="118">
        <v>0</v>
      </c>
      <c r="E13" s="118">
        <v>0</v>
      </c>
      <c r="F13" s="118">
        <v>0</v>
      </c>
      <c r="G13" s="118">
        <v>0</v>
      </c>
      <c r="H13" s="118">
        <v>0</v>
      </c>
      <c r="I13" s="118">
        <v>39</v>
      </c>
      <c r="J13" s="118">
        <v>1</v>
      </c>
      <c r="K13" s="118">
        <v>0</v>
      </c>
      <c r="L13" s="118">
        <v>0</v>
      </c>
      <c r="M13" s="118">
        <v>0</v>
      </c>
      <c r="N13" s="118">
        <v>11</v>
      </c>
      <c r="O13" s="118">
        <v>6</v>
      </c>
      <c r="P13" s="118">
        <v>0</v>
      </c>
      <c r="Q13" s="118">
        <v>0</v>
      </c>
      <c r="R13" s="118">
        <v>0</v>
      </c>
      <c r="S13" s="118">
        <v>0</v>
      </c>
      <c r="T13" s="118">
        <f>SUM(Tabell7[[#This Row],[02041000]:[16029091]])</f>
        <v>61</v>
      </c>
      <c r="U13" s="113"/>
      <c r="V13" s="113"/>
    </row>
    <row r="14" spans="1:22" ht="14.5" x14ac:dyDescent="0.35">
      <c r="A14" s="112" t="s">
        <v>69</v>
      </c>
      <c r="B14" s="118">
        <v>0</v>
      </c>
      <c r="C14" s="118">
        <v>0</v>
      </c>
      <c r="D14" s="118">
        <v>0</v>
      </c>
      <c r="E14" s="118">
        <v>0</v>
      </c>
      <c r="F14" s="118">
        <v>0</v>
      </c>
      <c r="G14" s="118">
        <v>0</v>
      </c>
      <c r="H14" s="118">
        <v>0</v>
      </c>
      <c r="I14" s="118">
        <v>0</v>
      </c>
      <c r="J14" s="118">
        <v>0</v>
      </c>
      <c r="K14" s="118">
        <v>0</v>
      </c>
      <c r="L14" s="118">
        <v>0</v>
      </c>
      <c r="M14" s="118">
        <v>0</v>
      </c>
      <c r="N14" s="118">
        <v>19</v>
      </c>
      <c r="O14" s="118">
        <v>30</v>
      </c>
      <c r="P14" s="118">
        <v>0</v>
      </c>
      <c r="Q14" s="118">
        <v>0</v>
      </c>
      <c r="R14" s="118">
        <v>1</v>
      </c>
      <c r="S14" s="118">
        <v>0</v>
      </c>
      <c r="T14" s="118">
        <f>SUM(Tabell7[[#This Row],[02041000]:[16029091]])</f>
        <v>50</v>
      </c>
      <c r="U14" s="113"/>
      <c r="V14" s="113"/>
    </row>
    <row r="15" spans="1:22" ht="14.5" x14ac:dyDescent="0.35">
      <c r="A15" s="112" t="s">
        <v>109</v>
      </c>
      <c r="B15" s="118">
        <v>0</v>
      </c>
      <c r="C15" s="118">
        <v>0</v>
      </c>
      <c r="D15" s="118">
        <v>0</v>
      </c>
      <c r="E15" s="118">
        <v>0</v>
      </c>
      <c r="F15" s="118">
        <v>0</v>
      </c>
      <c r="G15" s="118">
        <v>0</v>
      </c>
      <c r="H15" s="118">
        <v>0</v>
      </c>
      <c r="I15" s="118">
        <v>16</v>
      </c>
      <c r="J15" s="118">
        <v>0</v>
      </c>
      <c r="K15" s="118">
        <v>0</v>
      </c>
      <c r="L15" s="118">
        <v>0</v>
      </c>
      <c r="M15" s="118">
        <v>0</v>
      </c>
      <c r="N15" s="118">
        <v>0</v>
      </c>
      <c r="O15" s="118">
        <v>0</v>
      </c>
      <c r="P15" s="118">
        <v>0</v>
      </c>
      <c r="Q15" s="118">
        <v>0</v>
      </c>
      <c r="R15" s="118">
        <v>0</v>
      </c>
      <c r="S15" s="118">
        <v>0</v>
      </c>
      <c r="T15" s="118">
        <f>SUM(Tabell7[[#This Row],[02041000]:[16029091]])</f>
        <v>16</v>
      </c>
      <c r="U15" s="113"/>
      <c r="V15" s="113"/>
    </row>
    <row r="16" spans="1:22" ht="14.5" x14ac:dyDescent="0.35">
      <c r="A16" s="112" t="s">
        <v>20</v>
      </c>
      <c r="B16" s="118">
        <v>2</v>
      </c>
      <c r="C16" s="118">
        <v>0</v>
      </c>
      <c r="D16" s="118">
        <v>0</v>
      </c>
      <c r="E16" s="118">
        <v>0</v>
      </c>
      <c r="F16" s="118">
        <v>0</v>
      </c>
      <c r="G16" s="118">
        <v>0</v>
      </c>
      <c r="H16" s="118">
        <v>0</v>
      </c>
      <c r="I16" s="118">
        <v>0</v>
      </c>
      <c r="J16" s="118">
        <v>0</v>
      </c>
      <c r="K16" s="118">
        <v>0</v>
      </c>
      <c r="L16" s="118">
        <v>0</v>
      </c>
      <c r="M16" s="118">
        <v>0</v>
      </c>
      <c r="N16" s="118">
        <v>0</v>
      </c>
      <c r="O16" s="118">
        <v>7</v>
      </c>
      <c r="P16" s="118">
        <v>0</v>
      </c>
      <c r="Q16" s="118">
        <v>0</v>
      </c>
      <c r="R16" s="118">
        <v>0</v>
      </c>
      <c r="S16" s="118">
        <v>3</v>
      </c>
      <c r="T16" s="118">
        <f>SUM(Tabell7[[#This Row],[02041000]:[16029091]])</f>
        <v>12</v>
      </c>
      <c r="U16" s="113"/>
      <c r="V16" s="113"/>
    </row>
    <row r="17" spans="1:22" ht="14.5" x14ac:dyDescent="0.35">
      <c r="A17" s="112" t="s">
        <v>68</v>
      </c>
      <c r="B17" s="118">
        <v>1</v>
      </c>
      <c r="C17" s="118">
        <v>0</v>
      </c>
      <c r="D17" s="118">
        <v>0</v>
      </c>
      <c r="E17" s="118">
        <v>0</v>
      </c>
      <c r="F17" s="118">
        <v>0</v>
      </c>
      <c r="G17" s="118">
        <v>0</v>
      </c>
      <c r="H17" s="118">
        <v>0</v>
      </c>
      <c r="I17" s="118">
        <v>2</v>
      </c>
      <c r="J17" s="118">
        <v>0</v>
      </c>
      <c r="K17" s="118">
        <v>0</v>
      </c>
      <c r="L17" s="118">
        <v>0</v>
      </c>
      <c r="M17" s="118">
        <v>0</v>
      </c>
      <c r="N17" s="118">
        <v>0</v>
      </c>
      <c r="O17" s="118">
        <v>0</v>
      </c>
      <c r="P17" s="118">
        <v>0</v>
      </c>
      <c r="Q17" s="118">
        <v>0</v>
      </c>
      <c r="R17" s="118">
        <v>0</v>
      </c>
      <c r="S17" s="118">
        <v>0</v>
      </c>
      <c r="T17" s="118">
        <f>SUM(Tabell7[[#This Row],[02041000]:[16029091]])</f>
        <v>3</v>
      </c>
      <c r="U17" s="113"/>
      <c r="V17" s="113"/>
    </row>
    <row r="18" spans="1:22" ht="14.5" x14ac:dyDescent="0.35">
      <c r="A18" s="112" t="s">
        <v>70</v>
      </c>
      <c r="B18" s="118">
        <v>0</v>
      </c>
      <c r="C18" s="118">
        <v>0</v>
      </c>
      <c r="D18" s="118">
        <v>0</v>
      </c>
      <c r="E18" s="118">
        <v>0</v>
      </c>
      <c r="F18" s="118">
        <v>0</v>
      </c>
      <c r="G18" s="118">
        <v>0</v>
      </c>
      <c r="H18" s="118">
        <v>0</v>
      </c>
      <c r="I18" s="118">
        <v>0</v>
      </c>
      <c r="J18" s="118">
        <v>0</v>
      </c>
      <c r="K18" s="118">
        <v>0</v>
      </c>
      <c r="L18" s="118">
        <v>0</v>
      </c>
      <c r="M18" s="118">
        <v>0</v>
      </c>
      <c r="N18" s="118">
        <v>3</v>
      </c>
      <c r="O18" s="118">
        <v>0</v>
      </c>
      <c r="P18" s="118">
        <v>0</v>
      </c>
      <c r="Q18" s="118">
        <v>0</v>
      </c>
      <c r="R18" s="118">
        <v>0</v>
      </c>
      <c r="S18" s="118">
        <v>0</v>
      </c>
      <c r="T18" s="118">
        <f>SUM(Tabell7[[#This Row],[02041000]:[16029091]])</f>
        <v>3</v>
      </c>
      <c r="U18" s="113"/>
      <c r="V18" s="113"/>
    </row>
    <row r="19" spans="1:22" ht="14.5" x14ac:dyDescent="0.35">
      <c r="A19" s="112" t="s">
        <v>110</v>
      </c>
      <c r="B19" s="118">
        <v>0</v>
      </c>
      <c r="C19" s="118">
        <v>0</v>
      </c>
      <c r="D19" s="118">
        <v>0</v>
      </c>
      <c r="E19" s="118">
        <v>0</v>
      </c>
      <c r="F19" s="118">
        <v>0</v>
      </c>
      <c r="G19" s="118">
        <v>0</v>
      </c>
      <c r="H19" s="118">
        <v>0</v>
      </c>
      <c r="I19" s="118">
        <v>0</v>
      </c>
      <c r="J19" s="118">
        <v>0</v>
      </c>
      <c r="K19" s="118">
        <v>0</v>
      </c>
      <c r="L19" s="118">
        <v>0</v>
      </c>
      <c r="M19" s="118">
        <v>0</v>
      </c>
      <c r="N19" s="118">
        <v>0</v>
      </c>
      <c r="O19" s="118">
        <v>0</v>
      </c>
      <c r="P19" s="118">
        <v>0</v>
      </c>
      <c r="Q19" s="118">
        <v>0</v>
      </c>
      <c r="R19" s="118">
        <v>2</v>
      </c>
      <c r="S19" s="118">
        <v>0</v>
      </c>
      <c r="T19" s="118">
        <f>SUM(Tabell7[[#This Row],[02041000]:[16029091]])</f>
        <v>2</v>
      </c>
      <c r="U19" s="113"/>
      <c r="V19" s="113"/>
    </row>
    <row r="20" spans="1:22" ht="14.5" x14ac:dyDescent="0.35">
      <c r="A20" s="112" t="s">
        <v>67</v>
      </c>
      <c r="B20" s="118">
        <v>1</v>
      </c>
      <c r="C20" s="118">
        <v>0</v>
      </c>
      <c r="D20" s="118">
        <v>0</v>
      </c>
      <c r="E20" s="118">
        <v>0</v>
      </c>
      <c r="F20" s="118">
        <v>0</v>
      </c>
      <c r="G20" s="118">
        <v>0</v>
      </c>
      <c r="H20" s="118">
        <v>0</v>
      </c>
      <c r="I20" s="118">
        <v>0</v>
      </c>
      <c r="J20" s="118">
        <v>0</v>
      </c>
      <c r="K20" s="118">
        <v>0</v>
      </c>
      <c r="L20" s="118">
        <v>0</v>
      </c>
      <c r="M20" s="118">
        <v>0</v>
      </c>
      <c r="N20" s="118">
        <v>1</v>
      </c>
      <c r="O20" s="118">
        <v>0</v>
      </c>
      <c r="P20" s="118">
        <v>0</v>
      </c>
      <c r="Q20" s="118">
        <v>0</v>
      </c>
      <c r="R20" s="118">
        <v>0</v>
      </c>
      <c r="S20" s="118">
        <v>0</v>
      </c>
      <c r="T20" s="118">
        <f>SUM(Tabell7[[#This Row],[02041000]:[16029091]])</f>
        <v>2</v>
      </c>
      <c r="U20" s="113"/>
      <c r="V20" s="113"/>
    </row>
    <row r="21" spans="1:22" ht="14.5" x14ac:dyDescent="0.35">
      <c r="A21" s="112" t="s">
        <v>111</v>
      </c>
      <c r="B21" s="146">
        <v>0</v>
      </c>
      <c r="C21" s="146">
        <v>0</v>
      </c>
      <c r="D21" s="118">
        <v>0</v>
      </c>
      <c r="E21" s="118">
        <v>0</v>
      </c>
      <c r="F21" s="118">
        <v>0</v>
      </c>
      <c r="G21" s="118">
        <v>0</v>
      </c>
      <c r="H21" s="118">
        <v>0</v>
      </c>
      <c r="I21" s="118">
        <v>0</v>
      </c>
      <c r="J21" s="118">
        <v>0</v>
      </c>
      <c r="K21" s="118">
        <v>0</v>
      </c>
      <c r="L21" s="118">
        <v>0</v>
      </c>
      <c r="M21" s="118">
        <v>0</v>
      </c>
      <c r="N21" s="118">
        <v>1</v>
      </c>
      <c r="O21" s="118">
        <v>0</v>
      </c>
      <c r="P21" s="118">
        <v>0</v>
      </c>
      <c r="Q21" s="118">
        <v>0</v>
      </c>
      <c r="R21" s="118">
        <v>0</v>
      </c>
      <c r="S21" s="118">
        <v>0</v>
      </c>
      <c r="T21" s="118">
        <f>SUM(Tabell7[[#This Row],[02041000]:[16029091]])</f>
        <v>1</v>
      </c>
      <c r="U21" s="113"/>
      <c r="V21" s="113"/>
    </row>
    <row r="22" spans="1:22" ht="14.5" x14ac:dyDescent="0.35">
      <c r="A22" s="112" t="s">
        <v>112</v>
      </c>
      <c r="B22" s="146">
        <v>0</v>
      </c>
      <c r="C22" s="146">
        <v>0</v>
      </c>
      <c r="D22" s="118">
        <v>0</v>
      </c>
      <c r="E22" s="118">
        <v>0</v>
      </c>
      <c r="F22" s="118">
        <v>0</v>
      </c>
      <c r="G22" s="118">
        <v>0</v>
      </c>
      <c r="H22" s="118">
        <v>0</v>
      </c>
      <c r="I22" s="118">
        <v>1</v>
      </c>
      <c r="J22" s="118">
        <v>0</v>
      </c>
      <c r="K22" s="118">
        <v>0</v>
      </c>
      <c r="L22" s="118">
        <v>0</v>
      </c>
      <c r="M22" s="118">
        <v>0</v>
      </c>
      <c r="N22" s="118">
        <v>0</v>
      </c>
      <c r="O22" s="118">
        <v>0</v>
      </c>
      <c r="P22" s="118">
        <v>0</v>
      </c>
      <c r="Q22" s="118">
        <v>0</v>
      </c>
      <c r="R22" s="118">
        <v>0</v>
      </c>
      <c r="S22" s="118">
        <v>0</v>
      </c>
      <c r="T22" s="118">
        <f>SUM(Tabell7[[#This Row],[02041000]:[16029091]])</f>
        <v>1</v>
      </c>
      <c r="U22" s="113"/>
      <c r="V22" s="113"/>
    </row>
    <row r="23" spans="1:22" ht="14.5" x14ac:dyDescent="0.35">
      <c r="A23" s="112"/>
      <c r="B23" s="145"/>
      <c r="C23" s="145"/>
      <c r="D23" s="113"/>
      <c r="E23" s="113"/>
      <c r="F23" s="113"/>
      <c r="G23" s="113"/>
      <c r="H23" s="113"/>
      <c r="I23" s="113"/>
      <c r="J23" s="113"/>
      <c r="K23" s="113"/>
      <c r="L23" s="113"/>
      <c r="M23" s="113"/>
      <c r="N23" s="113"/>
      <c r="O23" s="113"/>
      <c r="P23" s="113"/>
      <c r="Q23" s="113"/>
      <c r="R23" s="113"/>
      <c r="S23" s="113"/>
      <c r="T23" s="113"/>
      <c r="U23" s="113"/>
      <c r="V23" s="113"/>
    </row>
    <row r="24" spans="1:22" customFormat="1" x14ac:dyDescent="0.3"/>
    <row r="25" spans="1:22" ht="18.5" x14ac:dyDescent="0.45">
      <c r="A25" s="110" t="s">
        <v>104</v>
      </c>
      <c r="U25" s="113"/>
      <c r="V25" s="113"/>
    </row>
    <row r="26" spans="1:22" ht="14.5" customHeight="1" x14ac:dyDescent="0.45">
      <c r="A26" s="110"/>
      <c r="U26" s="113"/>
      <c r="V26" s="113"/>
    </row>
    <row r="27" spans="1:22" ht="14.5" x14ac:dyDescent="0.35">
      <c r="B27" s="143" t="s">
        <v>105</v>
      </c>
      <c r="U27" s="113"/>
      <c r="V27" s="113"/>
    </row>
    <row r="28" spans="1:22" ht="14.5" x14ac:dyDescent="0.35">
      <c r="A28" s="117" t="s">
        <v>106</v>
      </c>
      <c r="B28" s="112" t="s">
        <v>46</v>
      </c>
      <c r="C28" s="112" t="s">
        <v>47</v>
      </c>
      <c r="D28" s="112" t="s">
        <v>48</v>
      </c>
      <c r="E28" s="112" t="s">
        <v>51</v>
      </c>
      <c r="F28" s="112" t="s">
        <v>53</v>
      </c>
      <c r="G28" s="112" t="s">
        <v>54</v>
      </c>
      <c r="H28" s="112" t="s">
        <v>62</v>
      </c>
      <c r="I28" s="144" t="s">
        <v>63</v>
      </c>
      <c r="J28" s="113"/>
      <c r="K28" s="113"/>
    </row>
    <row r="29" spans="1:22" ht="14.5" x14ac:dyDescent="0.35">
      <c r="A29" s="112" t="s">
        <v>20</v>
      </c>
      <c r="B29" s="113">
        <v>4</v>
      </c>
      <c r="C29" s="113">
        <v>38</v>
      </c>
      <c r="D29" s="113">
        <v>3</v>
      </c>
      <c r="E29" s="113">
        <v>3</v>
      </c>
      <c r="F29" s="113">
        <v>15</v>
      </c>
      <c r="G29" s="113">
        <v>52</v>
      </c>
      <c r="H29" s="113">
        <v>1</v>
      </c>
      <c r="I29" s="113">
        <f>SUM(Tabell69[[#This Row],[02042290]:[16029091]])</f>
        <v>116</v>
      </c>
      <c r="J29" s="113"/>
      <c r="K29" s="113"/>
    </row>
    <row r="30" spans="1:22" ht="14.5" x14ac:dyDescent="0.35">
      <c r="A30" s="112" t="s">
        <v>70</v>
      </c>
      <c r="B30" s="113">
        <v>3</v>
      </c>
      <c r="C30" s="113">
        <v>36</v>
      </c>
      <c r="D30" s="113">
        <v>0</v>
      </c>
      <c r="E30" s="113">
        <v>1</v>
      </c>
      <c r="F30" s="113">
        <v>11</v>
      </c>
      <c r="G30" s="113">
        <v>47</v>
      </c>
      <c r="H30" s="113">
        <v>1</v>
      </c>
      <c r="I30" s="113">
        <f>SUM(Tabell69[[#This Row],[02042290]:[16029091]])</f>
        <v>99</v>
      </c>
      <c r="J30" s="113"/>
      <c r="K30" s="113"/>
    </row>
    <row r="31" spans="1:22" ht="14.5" x14ac:dyDescent="0.35">
      <c r="A31" s="112" t="s">
        <v>14</v>
      </c>
      <c r="B31" s="113">
        <v>0</v>
      </c>
      <c r="C31" s="113">
        <v>0</v>
      </c>
      <c r="D31" s="113">
        <v>0</v>
      </c>
      <c r="E31" s="113">
        <v>2</v>
      </c>
      <c r="F31" s="113">
        <v>3</v>
      </c>
      <c r="G31" s="113">
        <v>2</v>
      </c>
      <c r="H31" s="113">
        <v>0</v>
      </c>
      <c r="I31" s="113">
        <f>SUM(Tabell69[[#This Row],[02042290]:[16029091]])</f>
        <v>7</v>
      </c>
      <c r="J31" s="113"/>
      <c r="K31" s="113"/>
    </row>
    <row r="32" spans="1:22" ht="14.5" x14ac:dyDescent="0.35">
      <c r="A32" s="112" t="s">
        <v>107</v>
      </c>
      <c r="B32" s="113">
        <v>0</v>
      </c>
      <c r="C32" s="113">
        <v>0</v>
      </c>
      <c r="D32" s="113">
        <v>3</v>
      </c>
      <c r="E32" s="113">
        <v>0</v>
      </c>
      <c r="F32" s="113">
        <v>0</v>
      </c>
      <c r="G32" s="113">
        <v>3</v>
      </c>
      <c r="H32" s="113">
        <v>0</v>
      </c>
      <c r="I32" s="113">
        <f>SUM(Tabell69[[#This Row],[02042290]:[16029091]])</f>
        <v>6</v>
      </c>
      <c r="J32" s="113"/>
      <c r="K32" s="113"/>
    </row>
    <row r="33" spans="1:22" ht="14.5" x14ac:dyDescent="0.35">
      <c r="A33" s="112" t="s">
        <v>108</v>
      </c>
      <c r="B33" s="113">
        <v>0</v>
      </c>
      <c r="C33" s="113">
        <v>1</v>
      </c>
      <c r="D33" s="113">
        <v>0</v>
      </c>
      <c r="E33" s="113">
        <v>0</v>
      </c>
      <c r="F33" s="113">
        <v>0</v>
      </c>
      <c r="G33" s="113">
        <v>0</v>
      </c>
      <c r="H33" s="113">
        <v>0</v>
      </c>
      <c r="I33" s="113">
        <f>SUM(Tabell69[[#This Row],[02042290]:[16029091]])</f>
        <v>1</v>
      </c>
      <c r="J33" s="113"/>
      <c r="K33" s="113"/>
    </row>
    <row r="34" spans="1:22" ht="14.5" x14ac:dyDescent="0.35">
      <c r="A34" s="112"/>
      <c r="B34" s="113"/>
      <c r="C34" s="113"/>
      <c r="D34" s="113"/>
      <c r="E34" s="113"/>
      <c r="F34" s="113"/>
      <c r="G34" s="113"/>
      <c r="H34" s="113"/>
      <c r="I34" s="113"/>
      <c r="J34" s="113"/>
      <c r="K34" s="113"/>
    </row>
    <row r="35" spans="1:22" ht="14.5" x14ac:dyDescent="0.35">
      <c r="A35" s="112"/>
      <c r="B35" s="112"/>
      <c r="C35" s="112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</row>
    <row r="36" spans="1:22" ht="15.5" x14ac:dyDescent="0.35">
      <c r="A36" s="116" t="s">
        <v>91</v>
      </c>
      <c r="B36" s="115"/>
      <c r="C36" s="112"/>
      <c r="D36" s="113"/>
      <c r="E36" s="113"/>
      <c r="F36" s="113"/>
      <c r="G36" s="113"/>
      <c r="H36" s="113"/>
      <c r="I36" s="113"/>
      <c r="J36" s="113"/>
      <c r="K36" s="113"/>
      <c r="L36" s="113"/>
      <c r="M36" s="113"/>
      <c r="N36" s="113"/>
      <c r="O36" s="113"/>
      <c r="P36" s="113"/>
      <c r="Q36" s="113"/>
      <c r="R36" s="113"/>
      <c r="S36" s="113"/>
      <c r="T36" s="113"/>
      <c r="U36" s="113"/>
      <c r="V36" s="113"/>
    </row>
    <row r="37" spans="1:22" ht="14.5" x14ac:dyDescent="0.35">
      <c r="A37" s="114"/>
      <c r="B37" s="115"/>
      <c r="C37" s="112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13"/>
      <c r="S37" s="113"/>
      <c r="T37" s="113"/>
      <c r="U37" s="113"/>
      <c r="V37" s="113"/>
    </row>
    <row r="38" spans="1:22" ht="14.5" x14ac:dyDescent="0.35">
      <c r="A38" s="112" t="s">
        <v>41</v>
      </c>
      <c r="B38" s="112" t="s">
        <v>71</v>
      </c>
      <c r="C38" s="112"/>
      <c r="D38" s="113"/>
      <c r="E38" s="113"/>
      <c r="F38" s="113"/>
      <c r="G38" s="113"/>
      <c r="H38" s="113"/>
      <c r="I38" s="113"/>
      <c r="J38" s="113"/>
      <c r="K38" s="113"/>
      <c r="L38" s="113"/>
      <c r="M38" s="113"/>
      <c r="N38" s="113"/>
      <c r="O38" s="113"/>
      <c r="P38" s="113"/>
      <c r="Q38" s="113"/>
      <c r="R38" s="113"/>
      <c r="S38" s="113"/>
      <c r="T38" s="113"/>
      <c r="U38" s="113"/>
      <c r="V38" s="113"/>
    </row>
    <row r="39" spans="1:22" ht="14.5" x14ac:dyDescent="0.35">
      <c r="A39" s="112" t="s">
        <v>42</v>
      </c>
      <c r="B39" s="112" t="s">
        <v>72</v>
      </c>
      <c r="C39" s="112"/>
      <c r="D39" s="113"/>
      <c r="E39" s="113"/>
      <c r="F39" s="113"/>
      <c r="G39" s="113"/>
      <c r="H39" s="113"/>
      <c r="I39" s="113"/>
      <c r="J39" s="113"/>
      <c r="K39" s="113"/>
      <c r="L39" s="113"/>
      <c r="M39" s="113"/>
      <c r="N39" s="113"/>
      <c r="O39" s="113"/>
      <c r="P39" s="113"/>
      <c r="Q39" s="113"/>
      <c r="R39" s="113"/>
      <c r="S39" s="113"/>
      <c r="T39" s="113"/>
      <c r="U39" s="113"/>
      <c r="V39" s="113"/>
    </row>
    <row r="40" spans="1:22" ht="14.5" x14ac:dyDescent="0.35">
      <c r="A40" s="112" t="s">
        <v>43</v>
      </c>
      <c r="B40" s="112" t="s">
        <v>73</v>
      </c>
      <c r="C40" s="112"/>
      <c r="D40" s="113"/>
      <c r="E40" s="113"/>
      <c r="F40" s="113"/>
      <c r="G40" s="113"/>
      <c r="H40" s="113"/>
      <c r="I40" s="113"/>
      <c r="J40" s="113"/>
      <c r="K40" s="113"/>
      <c r="L40" s="113"/>
      <c r="M40" s="113"/>
      <c r="N40" s="113"/>
      <c r="O40" s="113"/>
      <c r="P40" s="113"/>
      <c r="Q40" s="113"/>
      <c r="R40" s="113"/>
      <c r="S40" s="113"/>
      <c r="T40" s="113"/>
      <c r="U40" s="113"/>
      <c r="V40" s="113"/>
    </row>
    <row r="41" spans="1:22" ht="14.5" x14ac:dyDescent="0.35">
      <c r="A41" s="112" t="s">
        <v>44</v>
      </c>
      <c r="B41" s="112" t="s">
        <v>74</v>
      </c>
      <c r="C41" s="112"/>
      <c r="D41" s="113"/>
      <c r="E41" s="113"/>
      <c r="F41" s="113"/>
      <c r="G41" s="113"/>
      <c r="H41" s="113"/>
      <c r="I41" s="113"/>
      <c r="J41" s="113"/>
      <c r="K41" s="113"/>
      <c r="L41" s="113"/>
      <c r="M41" s="113"/>
      <c r="N41" s="113"/>
      <c r="O41" s="113"/>
      <c r="P41" s="113"/>
      <c r="Q41" s="113"/>
      <c r="R41" s="113"/>
      <c r="S41" s="113"/>
      <c r="T41" s="113"/>
      <c r="U41" s="113"/>
      <c r="V41" s="113"/>
    </row>
    <row r="42" spans="1:22" ht="14.5" x14ac:dyDescent="0.35">
      <c r="A42" s="112" t="s">
        <v>45</v>
      </c>
      <c r="B42" s="112" t="s">
        <v>75</v>
      </c>
      <c r="C42" s="112"/>
      <c r="D42" s="113"/>
      <c r="E42" s="113"/>
      <c r="F42" s="113"/>
      <c r="G42" s="113"/>
      <c r="H42" s="113"/>
      <c r="I42" s="113"/>
      <c r="J42" s="113"/>
      <c r="K42" s="113"/>
      <c r="L42" s="113"/>
      <c r="M42" s="113"/>
      <c r="N42" s="113"/>
      <c r="O42" s="113"/>
      <c r="P42" s="113"/>
      <c r="Q42" s="113"/>
      <c r="R42" s="113"/>
      <c r="S42" s="113"/>
      <c r="T42" s="113"/>
      <c r="U42" s="113"/>
      <c r="V42" s="113"/>
    </row>
    <row r="43" spans="1:22" ht="14.5" x14ac:dyDescent="0.35">
      <c r="A43" s="112" t="s">
        <v>46</v>
      </c>
      <c r="B43" s="112" t="s">
        <v>76</v>
      </c>
      <c r="C43" s="112"/>
      <c r="D43" s="113"/>
      <c r="E43" s="113"/>
      <c r="F43" s="113"/>
      <c r="G43" s="113"/>
      <c r="H43" s="113"/>
      <c r="I43" s="113"/>
      <c r="J43" s="113"/>
      <c r="K43" s="113"/>
      <c r="L43" s="113"/>
      <c r="M43" s="113"/>
      <c r="N43" s="113"/>
      <c r="O43" s="113"/>
      <c r="P43" s="113"/>
      <c r="Q43" s="113"/>
      <c r="R43" s="113"/>
      <c r="S43" s="113"/>
      <c r="T43" s="113"/>
      <c r="U43" s="113"/>
      <c r="V43" s="113"/>
    </row>
    <row r="44" spans="1:22" ht="14.5" x14ac:dyDescent="0.35">
      <c r="A44" s="112" t="s">
        <v>47</v>
      </c>
      <c r="B44" s="112" t="s">
        <v>77</v>
      </c>
      <c r="C44" s="112"/>
      <c r="D44" s="113"/>
      <c r="E44" s="113"/>
      <c r="F44" s="113"/>
      <c r="G44" s="113"/>
      <c r="H44" s="113"/>
      <c r="I44" s="113"/>
      <c r="J44" s="113"/>
      <c r="K44" s="113"/>
      <c r="L44" s="113"/>
      <c r="M44" s="113"/>
      <c r="N44" s="113"/>
      <c r="O44" s="113"/>
      <c r="P44" s="113"/>
      <c r="Q44" s="113"/>
      <c r="R44" s="113"/>
      <c r="S44" s="113"/>
      <c r="T44" s="113"/>
      <c r="U44" s="113"/>
      <c r="V44" s="113"/>
    </row>
    <row r="45" spans="1:22" ht="14.5" x14ac:dyDescent="0.35">
      <c r="A45" s="112" t="s">
        <v>48</v>
      </c>
      <c r="B45" s="112" t="s">
        <v>78</v>
      </c>
      <c r="C45" s="112"/>
      <c r="D45" s="113"/>
      <c r="E45" s="113"/>
      <c r="F45" s="113"/>
      <c r="G45" s="113"/>
      <c r="H45" s="113"/>
      <c r="I45" s="113"/>
      <c r="J45" s="113"/>
      <c r="K45" s="113"/>
      <c r="L45" s="113"/>
      <c r="M45" s="113"/>
      <c r="N45" s="113"/>
      <c r="O45" s="113"/>
      <c r="P45" s="113"/>
      <c r="Q45" s="113"/>
      <c r="R45" s="113"/>
      <c r="S45" s="113"/>
      <c r="T45" s="113"/>
      <c r="U45" s="113"/>
      <c r="V45" s="113"/>
    </row>
    <row r="46" spans="1:22" ht="14.5" x14ac:dyDescent="0.35">
      <c r="A46" s="112" t="s">
        <v>49</v>
      </c>
      <c r="B46" s="112" t="s">
        <v>79</v>
      </c>
      <c r="C46" s="112"/>
      <c r="D46" s="113"/>
      <c r="E46" s="113"/>
      <c r="F46" s="113"/>
      <c r="G46" s="113"/>
      <c r="H46" s="113"/>
      <c r="I46" s="113"/>
      <c r="J46" s="113"/>
      <c r="K46" s="113"/>
      <c r="L46" s="113"/>
      <c r="M46" s="113"/>
      <c r="N46" s="113"/>
      <c r="O46" s="113"/>
      <c r="P46" s="113"/>
      <c r="Q46" s="113"/>
      <c r="R46" s="113"/>
      <c r="S46" s="113"/>
      <c r="T46" s="113"/>
      <c r="U46" s="113"/>
      <c r="V46" s="113"/>
    </row>
    <row r="47" spans="1:22" ht="14.5" x14ac:dyDescent="0.35">
      <c r="A47" s="112" t="s">
        <v>50</v>
      </c>
      <c r="B47" s="112" t="s">
        <v>80</v>
      </c>
      <c r="C47" s="112"/>
      <c r="D47" s="113"/>
      <c r="E47" s="113"/>
      <c r="F47" s="113"/>
      <c r="G47" s="113"/>
      <c r="H47" s="113"/>
      <c r="I47" s="113"/>
      <c r="J47" s="113"/>
      <c r="K47" s="113"/>
      <c r="L47" s="113"/>
      <c r="M47" s="113"/>
      <c r="N47" s="113"/>
      <c r="O47" s="113"/>
      <c r="P47" s="113"/>
      <c r="Q47" s="113"/>
      <c r="R47" s="113"/>
      <c r="S47" s="113"/>
      <c r="T47" s="113"/>
      <c r="U47" s="113"/>
      <c r="V47" s="113"/>
    </row>
    <row r="48" spans="1:22" ht="14.5" x14ac:dyDescent="0.35">
      <c r="A48" s="112" t="s">
        <v>51</v>
      </c>
      <c r="B48" s="112" t="s">
        <v>81</v>
      </c>
      <c r="C48" s="112"/>
      <c r="D48" s="113"/>
      <c r="E48" s="113"/>
      <c r="F48" s="113"/>
      <c r="G48" s="113"/>
      <c r="H48" s="113"/>
      <c r="I48" s="113"/>
      <c r="J48" s="113"/>
      <c r="K48" s="113"/>
      <c r="L48" s="113"/>
      <c r="M48" s="113"/>
      <c r="N48" s="113"/>
      <c r="O48" s="113"/>
      <c r="P48" s="113"/>
      <c r="Q48" s="113"/>
      <c r="R48" s="113"/>
      <c r="S48" s="113"/>
      <c r="T48" s="113"/>
      <c r="U48" s="113"/>
      <c r="V48" s="113"/>
    </row>
    <row r="49" spans="1:22" ht="14.5" x14ac:dyDescent="0.35">
      <c r="A49" s="112" t="s">
        <v>52</v>
      </c>
      <c r="B49" s="112" t="s">
        <v>82</v>
      </c>
      <c r="C49" s="112"/>
      <c r="D49" s="113"/>
      <c r="E49" s="113"/>
      <c r="F49" s="113"/>
      <c r="G49" s="113"/>
      <c r="H49" s="113"/>
      <c r="I49" s="113"/>
      <c r="J49" s="113"/>
      <c r="K49" s="113"/>
      <c r="L49" s="113"/>
      <c r="M49" s="113"/>
      <c r="N49" s="113"/>
      <c r="O49" s="113"/>
      <c r="P49" s="113"/>
      <c r="Q49" s="113"/>
      <c r="R49" s="113"/>
      <c r="S49" s="113"/>
      <c r="T49" s="113"/>
      <c r="U49" s="113"/>
      <c r="V49" s="113"/>
    </row>
    <row r="50" spans="1:22" ht="14.5" x14ac:dyDescent="0.35">
      <c r="A50" s="112" t="s">
        <v>53</v>
      </c>
      <c r="B50" s="112" t="s">
        <v>83</v>
      </c>
      <c r="C50" s="112"/>
      <c r="D50" s="113"/>
      <c r="E50" s="113"/>
      <c r="F50" s="113"/>
      <c r="G50" s="113"/>
      <c r="H50" s="113"/>
      <c r="I50" s="113"/>
      <c r="J50" s="113"/>
      <c r="K50" s="113"/>
      <c r="L50" s="113"/>
      <c r="M50" s="113"/>
      <c r="N50" s="113"/>
      <c r="O50" s="113"/>
      <c r="P50" s="113"/>
      <c r="Q50" s="113"/>
      <c r="R50" s="113"/>
      <c r="S50" s="113"/>
      <c r="T50" s="113"/>
      <c r="U50" s="113"/>
      <c r="V50" s="113"/>
    </row>
    <row r="51" spans="1:22" ht="14.5" x14ac:dyDescent="0.35">
      <c r="A51" s="112" t="s">
        <v>54</v>
      </c>
      <c r="B51" s="112" t="s">
        <v>84</v>
      </c>
      <c r="C51" s="112"/>
      <c r="D51" s="113"/>
      <c r="E51" s="113"/>
      <c r="F51" s="113"/>
      <c r="G51" s="113"/>
      <c r="H51" s="113"/>
      <c r="I51" s="113"/>
      <c r="J51" s="113"/>
      <c r="K51" s="113"/>
      <c r="L51" s="113"/>
      <c r="M51" s="113"/>
      <c r="N51" s="113"/>
      <c r="O51" s="113"/>
      <c r="P51" s="113"/>
      <c r="Q51" s="113"/>
      <c r="R51" s="113"/>
      <c r="S51" s="113"/>
      <c r="T51" s="113"/>
      <c r="U51" s="113"/>
      <c r="V51" s="113"/>
    </row>
    <row r="52" spans="1:22" ht="14.5" x14ac:dyDescent="0.35">
      <c r="A52" s="112" t="s">
        <v>55</v>
      </c>
      <c r="B52" s="112" t="s">
        <v>85</v>
      </c>
      <c r="C52" s="112"/>
      <c r="D52" s="113"/>
      <c r="E52" s="113"/>
      <c r="F52" s="113"/>
      <c r="G52" s="113"/>
      <c r="H52" s="113"/>
      <c r="I52" s="113"/>
      <c r="J52" s="113"/>
      <c r="K52" s="113"/>
      <c r="L52" s="113"/>
      <c r="M52" s="113"/>
      <c r="N52" s="113"/>
      <c r="O52" s="113"/>
      <c r="P52" s="113"/>
      <c r="Q52" s="113"/>
      <c r="R52" s="113"/>
      <c r="S52" s="113"/>
      <c r="T52" s="113"/>
      <c r="U52" s="113"/>
      <c r="V52" s="113"/>
    </row>
    <row r="53" spans="1:22" ht="14.5" x14ac:dyDescent="0.35">
      <c r="A53" s="112" t="s">
        <v>56</v>
      </c>
      <c r="B53" s="112" t="s">
        <v>86</v>
      </c>
      <c r="C53" s="112"/>
      <c r="D53" s="113"/>
      <c r="E53" s="113"/>
      <c r="F53" s="113"/>
      <c r="G53" s="113"/>
      <c r="H53" s="113"/>
      <c r="I53" s="113"/>
      <c r="J53" s="113"/>
      <c r="K53" s="113"/>
      <c r="L53" s="113"/>
      <c r="M53" s="113"/>
      <c r="N53" s="113"/>
      <c r="O53" s="113"/>
      <c r="P53" s="113"/>
      <c r="Q53" s="113"/>
      <c r="R53" s="113"/>
      <c r="S53" s="113"/>
      <c r="T53" s="113"/>
      <c r="U53" s="113"/>
      <c r="V53" s="113"/>
    </row>
    <row r="54" spans="1:22" ht="14.5" x14ac:dyDescent="0.35">
      <c r="A54" s="112" t="s">
        <v>57</v>
      </c>
      <c r="B54" s="112" t="s">
        <v>87</v>
      </c>
      <c r="C54" s="112"/>
      <c r="D54" s="113"/>
      <c r="E54" s="113"/>
      <c r="F54" s="113"/>
      <c r="G54" s="113"/>
      <c r="H54" s="113"/>
      <c r="I54" s="113"/>
      <c r="J54" s="113"/>
      <c r="K54" s="113"/>
      <c r="L54" s="113"/>
      <c r="M54" s="113"/>
      <c r="N54" s="113"/>
      <c r="O54" s="113"/>
      <c r="P54" s="113"/>
      <c r="Q54" s="113"/>
      <c r="R54" s="113"/>
      <c r="S54" s="113"/>
      <c r="T54" s="113"/>
      <c r="U54" s="113"/>
      <c r="V54" s="113"/>
    </row>
    <row r="55" spans="1:22" ht="14.5" x14ac:dyDescent="0.35">
      <c r="A55" s="112" t="s">
        <v>58</v>
      </c>
      <c r="B55" s="112" t="s">
        <v>86</v>
      </c>
      <c r="C55" s="112"/>
      <c r="D55" s="113"/>
      <c r="E55" s="113"/>
      <c r="F55" s="113"/>
      <c r="G55" s="113"/>
      <c r="H55" s="113"/>
      <c r="I55" s="113"/>
      <c r="J55" s="113"/>
      <c r="K55" s="113"/>
      <c r="L55" s="113"/>
      <c r="M55" s="113"/>
      <c r="N55" s="113"/>
      <c r="O55" s="113"/>
      <c r="P55" s="113"/>
      <c r="Q55" s="113"/>
      <c r="R55" s="113"/>
      <c r="S55" s="113"/>
      <c r="T55" s="113"/>
      <c r="U55" s="113"/>
      <c r="V55" s="113"/>
    </row>
    <row r="56" spans="1:22" ht="14.5" x14ac:dyDescent="0.35">
      <c r="A56" s="112" t="s">
        <v>59</v>
      </c>
      <c r="B56" s="112" t="s">
        <v>87</v>
      </c>
      <c r="C56" s="112"/>
      <c r="D56" s="113"/>
      <c r="E56" s="113"/>
      <c r="F56" s="113"/>
      <c r="G56" s="113"/>
      <c r="H56" s="113"/>
      <c r="I56" s="113"/>
      <c r="J56" s="113"/>
      <c r="K56" s="113"/>
      <c r="L56" s="113"/>
      <c r="M56" s="113"/>
      <c r="N56" s="113"/>
      <c r="O56" s="113"/>
      <c r="P56" s="113"/>
      <c r="Q56" s="113"/>
      <c r="R56" s="113"/>
      <c r="S56" s="113"/>
      <c r="T56" s="113"/>
      <c r="U56" s="113"/>
      <c r="V56" s="113"/>
    </row>
    <row r="57" spans="1:22" ht="14.5" x14ac:dyDescent="0.35">
      <c r="A57" s="112" t="s">
        <v>60</v>
      </c>
      <c r="B57" s="112" t="s">
        <v>88</v>
      </c>
      <c r="C57" s="112"/>
      <c r="D57" s="113"/>
      <c r="E57" s="113"/>
      <c r="F57" s="113"/>
      <c r="G57" s="113"/>
      <c r="H57" s="113"/>
      <c r="I57" s="113"/>
      <c r="J57" s="113"/>
      <c r="K57" s="113"/>
      <c r="L57" s="113"/>
      <c r="M57" s="113"/>
      <c r="N57" s="113"/>
      <c r="O57" s="113"/>
      <c r="P57" s="113"/>
      <c r="Q57" s="113"/>
      <c r="R57" s="113"/>
      <c r="S57" s="113"/>
      <c r="T57" s="113"/>
      <c r="U57" s="113"/>
      <c r="V57" s="113"/>
    </row>
    <row r="58" spans="1:22" ht="14.5" x14ac:dyDescent="0.35">
      <c r="A58" s="112" t="s">
        <v>61</v>
      </c>
      <c r="B58" s="112" t="s">
        <v>89</v>
      </c>
      <c r="C58" s="112"/>
      <c r="D58" s="113"/>
      <c r="E58" s="113"/>
      <c r="F58" s="113"/>
      <c r="G58" s="113"/>
      <c r="H58" s="113"/>
      <c r="I58" s="113"/>
      <c r="J58" s="113"/>
      <c r="K58" s="113"/>
      <c r="L58" s="113"/>
      <c r="M58" s="113"/>
      <c r="N58" s="113"/>
      <c r="O58" s="113"/>
      <c r="P58" s="113"/>
      <c r="Q58" s="113"/>
      <c r="R58" s="113"/>
      <c r="S58" s="113"/>
      <c r="T58" s="113"/>
      <c r="U58" s="113"/>
      <c r="V58" s="113"/>
    </row>
    <row r="59" spans="1:22" ht="14.5" x14ac:dyDescent="0.35">
      <c r="A59" s="112" t="s">
        <v>62</v>
      </c>
      <c r="B59" s="112" t="s">
        <v>90</v>
      </c>
      <c r="C59" s="112"/>
      <c r="D59" s="113"/>
      <c r="E59" s="113"/>
      <c r="F59" s="113"/>
      <c r="G59" s="113"/>
      <c r="H59" s="113"/>
      <c r="I59" s="113"/>
      <c r="J59" s="113"/>
      <c r="K59" s="113"/>
      <c r="L59" s="113"/>
      <c r="M59" s="113"/>
      <c r="N59" s="113"/>
      <c r="O59" s="113"/>
      <c r="P59" s="113"/>
      <c r="Q59" s="113"/>
      <c r="R59" s="113"/>
      <c r="S59" s="113"/>
      <c r="T59" s="113"/>
      <c r="U59" s="113"/>
      <c r="V59" s="113"/>
    </row>
    <row r="60" spans="1:22" ht="14.5" x14ac:dyDescent="0.35">
      <c r="A60" s="112"/>
      <c r="B60" s="112"/>
      <c r="C60" s="112"/>
      <c r="D60" s="113"/>
      <c r="E60" s="113"/>
      <c r="F60" s="113"/>
      <c r="G60" s="113"/>
      <c r="H60" s="113"/>
      <c r="I60" s="113"/>
      <c r="J60" s="113"/>
      <c r="K60" s="113"/>
      <c r="L60" s="113"/>
      <c r="M60" s="113"/>
      <c r="N60" s="113"/>
      <c r="O60" s="113"/>
      <c r="P60" s="113"/>
      <c r="Q60" s="113"/>
      <c r="R60" s="113"/>
      <c r="S60" s="113"/>
      <c r="T60" s="113"/>
      <c r="U60" s="113"/>
      <c r="V60" s="113"/>
    </row>
    <row r="61" spans="1:22" ht="14.5" x14ac:dyDescent="0.35">
      <c r="A61" s="112"/>
      <c r="B61" s="112"/>
      <c r="C61" s="112"/>
      <c r="D61" s="113"/>
      <c r="E61" s="113"/>
      <c r="F61" s="113"/>
      <c r="G61" s="113"/>
      <c r="H61" s="113"/>
      <c r="I61" s="113"/>
      <c r="J61" s="113"/>
      <c r="K61" s="113"/>
      <c r="L61" s="113"/>
      <c r="M61" s="113"/>
      <c r="N61" s="113"/>
      <c r="O61" s="113"/>
      <c r="P61" s="113"/>
      <c r="Q61" s="113"/>
      <c r="R61" s="113"/>
      <c r="S61" s="113"/>
      <c r="T61" s="113"/>
      <c r="U61" s="113"/>
      <c r="V61" s="113"/>
    </row>
    <row r="62" spans="1:22" ht="14.5" x14ac:dyDescent="0.35">
      <c r="A62" s="112"/>
      <c r="B62" s="112"/>
      <c r="C62" s="112"/>
      <c r="D62" s="113"/>
      <c r="E62" s="113"/>
      <c r="F62" s="113"/>
      <c r="G62" s="113"/>
      <c r="H62" s="113"/>
      <c r="I62" s="113"/>
      <c r="J62" s="113"/>
      <c r="K62" s="113"/>
      <c r="L62" s="113"/>
      <c r="M62" s="113"/>
      <c r="N62" s="113"/>
      <c r="O62" s="113"/>
      <c r="P62" s="113"/>
      <c r="Q62" s="113"/>
      <c r="R62" s="113"/>
      <c r="S62" s="113"/>
      <c r="T62" s="113"/>
      <c r="U62" s="113"/>
      <c r="V62" s="113"/>
    </row>
    <row r="63" spans="1:22" ht="14.5" x14ac:dyDescent="0.35">
      <c r="A63" s="112"/>
      <c r="B63" s="112"/>
      <c r="C63" s="112"/>
      <c r="D63" s="113"/>
      <c r="E63" s="113"/>
      <c r="F63" s="113"/>
      <c r="G63" s="113"/>
      <c r="H63" s="113"/>
      <c r="I63" s="113"/>
      <c r="J63" s="113"/>
      <c r="K63" s="113"/>
      <c r="L63" s="113"/>
      <c r="M63" s="113"/>
      <c r="N63" s="113"/>
      <c r="O63" s="113"/>
      <c r="P63" s="113"/>
      <c r="Q63" s="113"/>
      <c r="R63" s="113"/>
      <c r="S63" s="113"/>
      <c r="T63" s="113"/>
      <c r="U63" s="113"/>
      <c r="V63" s="113"/>
    </row>
    <row r="64" spans="1:22" ht="14.5" x14ac:dyDescent="0.35">
      <c r="A64" s="112"/>
      <c r="B64" s="112"/>
      <c r="C64" s="112"/>
      <c r="D64" s="113"/>
      <c r="E64" s="113"/>
      <c r="F64" s="113"/>
      <c r="G64" s="113"/>
      <c r="H64" s="113"/>
      <c r="I64" s="113"/>
      <c r="J64" s="113"/>
      <c r="K64" s="113"/>
      <c r="L64" s="113"/>
      <c r="M64" s="113"/>
      <c r="N64" s="113"/>
      <c r="O64" s="113"/>
      <c r="P64" s="113"/>
      <c r="Q64" s="113"/>
      <c r="R64" s="113"/>
      <c r="S64" s="113"/>
      <c r="T64" s="113"/>
      <c r="U64" s="113"/>
      <c r="V64" s="113"/>
    </row>
    <row r="65" spans="1:22" ht="14.5" x14ac:dyDescent="0.35">
      <c r="A65" s="112"/>
      <c r="B65" s="112"/>
      <c r="C65" s="112"/>
      <c r="D65" s="113"/>
      <c r="E65" s="113"/>
      <c r="F65" s="113"/>
      <c r="G65" s="113"/>
      <c r="H65" s="113"/>
      <c r="I65" s="113"/>
      <c r="J65" s="113"/>
      <c r="K65" s="113"/>
      <c r="L65" s="113"/>
      <c r="M65" s="113"/>
      <c r="N65" s="113"/>
      <c r="O65" s="113"/>
      <c r="P65" s="113"/>
      <c r="Q65" s="113"/>
      <c r="R65" s="113"/>
      <c r="S65" s="113"/>
      <c r="T65" s="113"/>
      <c r="U65" s="113"/>
      <c r="V65" s="113"/>
    </row>
    <row r="66" spans="1:22" ht="14.5" x14ac:dyDescent="0.35">
      <c r="A66" s="112"/>
      <c r="B66" s="112"/>
      <c r="C66" s="112"/>
      <c r="D66" s="113"/>
      <c r="E66" s="113"/>
      <c r="F66" s="113"/>
      <c r="G66" s="113"/>
      <c r="H66" s="113"/>
      <c r="I66" s="113"/>
      <c r="J66" s="113"/>
      <c r="K66" s="113"/>
      <c r="L66" s="113"/>
      <c r="M66" s="113"/>
      <c r="N66" s="113"/>
      <c r="O66" s="113"/>
      <c r="P66" s="113"/>
      <c r="Q66" s="113"/>
      <c r="R66" s="113"/>
      <c r="S66" s="113"/>
      <c r="T66" s="113"/>
      <c r="U66" s="113"/>
      <c r="V66" s="113"/>
    </row>
    <row r="67" spans="1:22" ht="14.5" x14ac:dyDescent="0.35">
      <c r="A67" s="112"/>
      <c r="B67" s="112"/>
      <c r="C67" s="112"/>
      <c r="D67" s="113"/>
      <c r="E67" s="113"/>
      <c r="F67" s="113"/>
      <c r="G67" s="113"/>
      <c r="H67" s="113"/>
      <c r="I67" s="113"/>
      <c r="J67" s="113"/>
      <c r="K67" s="113"/>
      <c r="L67" s="113"/>
      <c r="M67" s="113"/>
      <c r="N67" s="113"/>
      <c r="O67" s="113"/>
      <c r="P67" s="113"/>
      <c r="Q67" s="113"/>
      <c r="R67" s="113"/>
      <c r="S67" s="113"/>
      <c r="T67" s="113"/>
      <c r="U67" s="113"/>
      <c r="V67" s="113"/>
    </row>
    <row r="68" spans="1:22" ht="14.5" x14ac:dyDescent="0.35">
      <c r="A68" s="112"/>
      <c r="B68" s="112"/>
      <c r="C68" s="112"/>
      <c r="D68" s="113"/>
      <c r="E68" s="113"/>
      <c r="F68" s="113"/>
      <c r="G68" s="113"/>
      <c r="H68" s="113"/>
      <c r="I68" s="113"/>
      <c r="J68" s="113"/>
      <c r="K68" s="113"/>
      <c r="L68" s="113"/>
      <c r="M68" s="113"/>
      <c r="N68" s="113"/>
      <c r="O68" s="113"/>
      <c r="P68" s="113"/>
      <c r="Q68" s="113"/>
      <c r="R68" s="113"/>
      <c r="S68" s="113"/>
      <c r="T68" s="113"/>
      <c r="U68" s="113"/>
      <c r="V68" s="113"/>
    </row>
    <row r="69" spans="1:22" ht="14.5" x14ac:dyDescent="0.35">
      <c r="A69" s="112"/>
      <c r="B69" s="112"/>
      <c r="C69" s="112"/>
      <c r="D69" s="113"/>
      <c r="E69" s="113"/>
      <c r="F69" s="113"/>
      <c r="G69" s="113"/>
      <c r="H69" s="113"/>
      <c r="I69" s="113"/>
      <c r="J69" s="113"/>
      <c r="K69" s="113"/>
      <c r="L69" s="113"/>
      <c r="M69" s="113"/>
      <c r="N69" s="113"/>
      <c r="O69" s="113"/>
      <c r="P69" s="113"/>
      <c r="Q69" s="113"/>
      <c r="R69" s="113"/>
      <c r="S69" s="113"/>
      <c r="T69" s="113"/>
      <c r="U69" s="113"/>
      <c r="V69" s="113"/>
    </row>
    <row r="70" spans="1:22" ht="14.5" x14ac:dyDescent="0.35">
      <c r="A70" s="112"/>
      <c r="B70" s="112"/>
      <c r="C70" s="112"/>
      <c r="D70" s="113"/>
      <c r="E70" s="113"/>
      <c r="F70" s="113"/>
      <c r="G70" s="113"/>
      <c r="H70" s="113"/>
      <c r="I70" s="113"/>
      <c r="J70" s="113"/>
      <c r="K70" s="113"/>
      <c r="L70" s="113"/>
      <c r="M70" s="113"/>
      <c r="N70" s="113"/>
      <c r="O70" s="113"/>
      <c r="P70" s="113"/>
      <c r="Q70" s="113"/>
      <c r="R70" s="113"/>
      <c r="S70" s="113"/>
      <c r="T70" s="113"/>
      <c r="U70" s="113"/>
      <c r="V70" s="113"/>
    </row>
    <row r="71" spans="1:22" ht="14.5" x14ac:dyDescent="0.35">
      <c r="A71" s="112"/>
      <c r="B71" s="112"/>
      <c r="C71" s="112"/>
      <c r="D71" s="113"/>
      <c r="E71" s="113"/>
      <c r="F71" s="113"/>
      <c r="G71" s="113"/>
      <c r="H71" s="113"/>
      <c r="I71" s="113"/>
      <c r="J71" s="113"/>
      <c r="K71" s="113"/>
      <c r="L71" s="113"/>
      <c r="M71" s="113"/>
      <c r="N71" s="113"/>
      <c r="O71" s="113"/>
      <c r="P71" s="113"/>
      <c r="Q71" s="113"/>
      <c r="R71" s="113"/>
      <c r="S71" s="113"/>
      <c r="T71" s="113"/>
      <c r="U71" s="113"/>
      <c r="V71" s="113"/>
    </row>
    <row r="72" spans="1:22" ht="14.5" x14ac:dyDescent="0.35">
      <c r="A72" s="112"/>
      <c r="B72" s="112"/>
      <c r="C72" s="112"/>
      <c r="D72" s="113"/>
      <c r="E72" s="113"/>
      <c r="F72" s="113"/>
      <c r="G72" s="113"/>
      <c r="H72" s="113"/>
      <c r="I72" s="113"/>
      <c r="J72" s="113"/>
      <c r="K72" s="113"/>
      <c r="L72" s="113"/>
      <c r="M72" s="113"/>
      <c r="N72" s="113"/>
      <c r="O72" s="113"/>
      <c r="P72" s="113"/>
      <c r="Q72" s="113"/>
      <c r="R72" s="113"/>
      <c r="S72" s="113"/>
      <c r="T72" s="113"/>
      <c r="U72" s="113"/>
      <c r="V72" s="113"/>
    </row>
    <row r="73" spans="1:22" ht="14.5" x14ac:dyDescent="0.35">
      <c r="A73" s="112"/>
      <c r="B73" s="112"/>
      <c r="C73" s="112"/>
      <c r="D73" s="113"/>
      <c r="E73" s="113"/>
      <c r="F73" s="113"/>
      <c r="G73" s="113"/>
      <c r="H73" s="113"/>
      <c r="I73" s="113"/>
      <c r="J73" s="113"/>
      <c r="K73" s="113"/>
      <c r="L73" s="113"/>
      <c r="M73" s="113"/>
      <c r="N73" s="113"/>
      <c r="O73" s="113"/>
      <c r="P73" s="113"/>
      <c r="Q73" s="113"/>
      <c r="R73" s="113"/>
      <c r="S73" s="113"/>
      <c r="T73" s="113"/>
      <c r="U73" s="113"/>
      <c r="V73" s="113"/>
    </row>
    <row r="74" spans="1:22" ht="14.5" x14ac:dyDescent="0.35">
      <c r="A74" s="112"/>
      <c r="B74" s="112"/>
      <c r="C74" s="112"/>
      <c r="D74" s="113"/>
      <c r="E74" s="113"/>
      <c r="F74" s="113"/>
      <c r="G74" s="113"/>
      <c r="H74" s="113"/>
      <c r="I74" s="113"/>
      <c r="J74" s="113"/>
      <c r="K74" s="113"/>
      <c r="L74" s="113"/>
      <c r="M74" s="113"/>
      <c r="N74" s="113"/>
      <c r="O74" s="113"/>
      <c r="P74" s="113"/>
      <c r="Q74" s="113"/>
      <c r="R74" s="113"/>
      <c r="S74" s="113"/>
      <c r="T74" s="113"/>
      <c r="U74" s="113"/>
      <c r="V74" s="113"/>
    </row>
    <row r="75" spans="1:22" ht="14.5" x14ac:dyDescent="0.35">
      <c r="A75" s="112"/>
      <c r="B75" s="112"/>
      <c r="C75" s="112"/>
      <c r="D75" s="113"/>
      <c r="E75" s="113"/>
      <c r="F75" s="113"/>
      <c r="G75" s="113"/>
      <c r="H75" s="113"/>
      <c r="I75" s="113"/>
      <c r="J75" s="113"/>
      <c r="K75" s="113"/>
      <c r="L75" s="113"/>
      <c r="M75" s="113"/>
      <c r="N75" s="113"/>
      <c r="O75" s="113"/>
      <c r="P75" s="113"/>
      <c r="Q75" s="113"/>
      <c r="R75" s="113"/>
      <c r="S75" s="113"/>
      <c r="T75" s="113"/>
      <c r="U75" s="113"/>
      <c r="V75" s="113"/>
    </row>
    <row r="76" spans="1:22" ht="14.5" x14ac:dyDescent="0.35">
      <c r="A76" s="112"/>
      <c r="B76" s="112"/>
      <c r="C76" s="112"/>
      <c r="D76" s="113"/>
      <c r="E76" s="113"/>
      <c r="F76" s="113"/>
      <c r="G76" s="113"/>
      <c r="H76" s="113"/>
      <c r="I76" s="113"/>
      <c r="J76" s="113"/>
      <c r="K76" s="113"/>
      <c r="L76" s="113"/>
      <c r="M76" s="113"/>
      <c r="N76" s="113"/>
      <c r="O76" s="113"/>
      <c r="P76" s="113"/>
      <c r="Q76" s="113"/>
      <c r="R76" s="113"/>
      <c r="S76" s="113"/>
      <c r="T76" s="113"/>
      <c r="U76" s="113"/>
      <c r="V76" s="113"/>
    </row>
    <row r="77" spans="1:22" ht="14.5" x14ac:dyDescent="0.35">
      <c r="A77" s="112"/>
      <c r="B77" s="112"/>
      <c r="C77" s="112"/>
      <c r="D77" s="113"/>
      <c r="E77" s="113"/>
      <c r="F77" s="113"/>
      <c r="G77" s="113"/>
      <c r="H77" s="113"/>
      <c r="I77" s="113"/>
      <c r="J77" s="113"/>
      <c r="K77" s="113"/>
      <c r="L77" s="113"/>
      <c r="M77" s="113"/>
      <c r="N77" s="113"/>
      <c r="O77" s="113"/>
      <c r="P77" s="113"/>
      <c r="Q77" s="113"/>
      <c r="R77" s="113"/>
      <c r="S77" s="113"/>
      <c r="T77" s="113"/>
      <c r="U77" s="113"/>
      <c r="V77" s="113"/>
    </row>
    <row r="78" spans="1:22" ht="14.5" x14ac:dyDescent="0.35">
      <c r="A78" s="112"/>
      <c r="B78" s="112"/>
      <c r="C78" s="112"/>
      <c r="D78" s="113"/>
      <c r="E78" s="113"/>
      <c r="F78" s="113"/>
      <c r="G78" s="113"/>
      <c r="H78" s="113"/>
      <c r="I78" s="113"/>
      <c r="J78" s="113"/>
      <c r="K78" s="113"/>
      <c r="L78" s="113"/>
      <c r="M78" s="113"/>
      <c r="N78" s="113"/>
      <c r="O78" s="113"/>
      <c r="P78" s="113"/>
      <c r="Q78" s="113"/>
      <c r="R78" s="113"/>
      <c r="S78" s="113"/>
      <c r="T78" s="113"/>
      <c r="U78" s="113"/>
      <c r="V78" s="113"/>
    </row>
    <row r="79" spans="1:22" ht="14.5" x14ac:dyDescent="0.35">
      <c r="A79" s="112"/>
      <c r="B79" s="112"/>
      <c r="C79" s="112"/>
      <c r="D79" s="113"/>
      <c r="E79" s="113"/>
      <c r="F79" s="113"/>
      <c r="G79" s="113"/>
      <c r="H79" s="113"/>
      <c r="I79" s="113"/>
      <c r="J79" s="113"/>
      <c r="K79" s="113"/>
      <c r="L79" s="113"/>
      <c r="M79" s="113"/>
      <c r="N79" s="113"/>
      <c r="O79" s="113"/>
      <c r="P79" s="113"/>
      <c r="Q79" s="113"/>
      <c r="R79" s="113"/>
      <c r="S79" s="113"/>
      <c r="T79" s="113"/>
      <c r="U79" s="113"/>
      <c r="V79" s="113"/>
    </row>
    <row r="80" spans="1:22" ht="14.5" x14ac:dyDescent="0.35">
      <c r="A80" s="112"/>
      <c r="B80" s="112"/>
      <c r="C80" s="112"/>
      <c r="D80" s="113"/>
      <c r="E80" s="113"/>
      <c r="F80" s="113"/>
      <c r="G80" s="113"/>
      <c r="H80" s="113"/>
      <c r="I80" s="113"/>
      <c r="J80" s="113"/>
      <c r="K80" s="113"/>
      <c r="L80" s="113"/>
      <c r="M80" s="113"/>
      <c r="N80" s="113"/>
      <c r="O80" s="113"/>
      <c r="P80" s="113"/>
      <c r="Q80" s="113"/>
      <c r="R80" s="113"/>
      <c r="S80" s="113"/>
      <c r="T80" s="113"/>
      <c r="U80" s="113"/>
      <c r="V80" s="113"/>
    </row>
    <row r="81" spans="1:22" ht="14.5" x14ac:dyDescent="0.35">
      <c r="A81" s="112"/>
      <c r="B81" s="112"/>
      <c r="C81" s="112"/>
      <c r="D81" s="113"/>
      <c r="E81" s="113"/>
      <c r="F81" s="113"/>
      <c r="G81" s="113"/>
      <c r="H81" s="113"/>
      <c r="I81" s="113"/>
      <c r="J81" s="113"/>
      <c r="K81" s="113"/>
      <c r="L81" s="113"/>
      <c r="M81" s="113"/>
      <c r="N81" s="113"/>
      <c r="O81" s="113"/>
      <c r="P81" s="113"/>
      <c r="Q81" s="113"/>
      <c r="R81" s="113"/>
      <c r="S81" s="113"/>
      <c r="T81" s="113"/>
      <c r="U81" s="113"/>
      <c r="V81" s="113"/>
    </row>
    <row r="82" spans="1:22" ht="14.5" x14ac:dyDescent="0.35">
      <c r="A82" s="112"/>
      <c r="B82" s="112"/>
      <c r="C82" s="112"/>
      <c r="D82" s="113"/>
      <c r="E82" s="113"/>
      <c r="F82" s="113"/>
      <c r="G82" s="113"/>
      <c r="H82" s="113"/>
      <c r="I82" s="113"/>
      <c r="J82" s="113"/>
      <c r="K82" s="113"/>
      <c r="L82" s="113"/>
      <c r="M82" s="113"/>
      <c r="N82" s="113"/>
      <c r="O82" s="113"/>
      <c r="P82" s="113"/>
      <c r="Q82" s="113"/>
      <c r="R82" s="113"/>
      <c r="S82" s="113"/>
      <c r="T82" s="113"/>
      <c r="U82" s="113"/>
      <c r="V82" s="113"/>
    </row>
    <row r="83" spans="1:22" ht="14.5" x14ac:dyDescent="0.35">
      <c r="A83" s="112"/>
      <c r="B83" s="112"/>
      <c r="C83" s="112"/>
      <c r="D83" s="113"/>
      <c r="E83" s="113"/>
      <c r="F83" s="113"/>
      <c r="G83" s="113"/>
      <c r="H83" s="113"/>
      <c r="I83" s="113"/>
      <c r="J83" s="113"/>
      <c r="K83" s="113"/>
      <c r="L83" s="113"/>
      <c r="M83" s="113"/>
      <c r="N83" s="113"/>
      <c r="O83" s="113"/>
      <c r="P83" s="113"/>
      <c r="Q83" s="113"/>
      <c r="R83" s="113"/>
      <c r="S83" s="113"/>
      <c r="T83" s="113"/>
      <c r="U83" s="113"/>
      <c r="V83" s="113"/>
    </row>
    <row r="84" spans="1:22" ht="14.5" x14ac:dyDescent="0.35">
      <c r="A84" s="112"/>
      <c r="B84" s="112"/>
      <c r="C84" s="112"/>
      <c r="D84" s="113"/>
      <c r="E84" s="113"/>
      <c r="F84" s="113"/>
      <c r="G84" s="113"/>
      <c r="H84" s="113"/>
      <c r="I84" s="113"/>
      <c r="J84" s="113"/>
      <c r="K84" s="113"/>
      <c r="L84" s="113"/>
      <c r="M84" s="113"/>
      <c r="N84" s="113"/>
      <c r="O84" s="113"/>
      <c r="P84" s="113"/>
      <c r="Q84" s="113"/>
      <c r="R84" s="113"/>
      <c r="S84" s="113"/>
      <c r="T84" s="113"/>
      <c r="U84" s="113"/>
      <c r="V84" s="113"/>
    </row>
    <row r="85" spans="1:22" ht="14.5" x14ac:dyDescent="0.35">
      <c r="A85" s="112"/>
      <c r="B85" s="112"/>
      <c r="C85" s="112"/>
      <c r="D85" s="113"/>
      <c r="E85" s="113"/>
      <c r="F85" s="113"/>
      <c r="G85" s="113"/>
      <c r="H85" s="113"/>
      <c r="I85" s="113"/>
      <c r="J85" s="113"/>
      <c r="K85" s="113"/>
      <c r="L85" s="113"/>
      <c r="M85" s="113"/>
      <c r="N85" s="113"/>
      <c r="O85" s="113"/>
      <c r="P85" s="113"/>
      <c r="Q85" s="113"/>
      <c r="R85" s="113"/>
      <c r="S85" s="113"/>
      <c r="T85" s="113"/>
      <c r="U85" s="113"/>
      <c r="V85" s="113"/>
    </row>
    <row r="86" spans="1:22" ht="14.5" x14ac:dyDescent="0.35">
      <c r="A86" s="112"/>
      <c r="B86" s="112"/>
      <c r="C86" s="112"/>
      <c r="D86" s="113"/>
      <c r="E86" s="113"/>
      <c r="F86" s="113"/>
      <c r="G86" s="113"/>
      <c r="H86" s="113"/>
      <c r="I86" s="113"/>
      <c r="J86" s="113"/>
      <c r="K86" s="113"/>
      <c r="L86" s="113"/>
      <c r="M86" s="113"/>
      <c r="N86" s="113"/>
      <c r="O86" s="113"/>
      <c r="P86" s="113"/>
      <c r="Q86" s="113"/>
      <c r="R86" s="113"/>
      <c r="S86" s="113"/>
      <c r="T86" s="113"/>
      <c r="U86" s="113"/>
      <c r="V86" s="113"/>
    </row>
    <row r="87" spans="1:22" ht="14.5" x14ac:dyDescent="0.35">
      <c r="A87" s="112"/>
      <c r="B87" s="112"/>
      <c r="C87" s="112"/>
      <c r="D87" s="113"/>
      <c r="E87" s="113"/>
      <c r="F87" s="113"/>
      <c r="G87" s="113"/>
      <c r="H87" s="113"/>
      <c r="I87" s="113"/>
      <c r="J87" s="113"/>
      <c r="K87" s="113"/>
      <c r="L87" s="113"/>
      <c r="M87" s="113"/>
      <c r="N87" s="113"/>
      <c r="O87" s="113"/>
      <c r="P87" s="113"/>
      <c r="Q87" s="113"/>
      <c r="R87" s="113"/>
      <c r="S87" s="113"/>
      <c r="T87" s="113"/>
      <c r="U87" s="113"/>
      <c r="V87" s="113"/>
    </row>
    <row r="88" spans="1:22" ht="14.5" x14ac:dyDescent="0.35">
      <c r="A88" s="112"/>
      <c r="B88" s="112"/>
      <c r="C88" s="112"/>
      <c r="D88" s="113"/>
      <c r="E88" s="113"/>
      <c r="F88" s="113"/>
      <c r="G88" s="113"/>
      <c r="H88" s="113"/>
      <c r="I88" s="113"/>
      <c r="J88" s="113"/>
      <c r="K88" s="113"/>
      <c r="L88" s="113"/>
      <c r="M88" s="113"/>
      <c r="N88" s="113"/>
      <c r="O88" s="113"/>
      <c r="P88" s="113"/>
      <c r="Q88" s="113"/>
      <c r="R88" s="113"/>
      <c r="S88" s="113"/>
      <c r="T88" s="113"/>
      <c r="U88" s="113"/>
      <c r="V88" s="113"/>
    </row>
    <row r="89" spans="1:22" ht="14.5" x14ac:dyDescent="0.35">
      <c r="A89" s="112"/>
      <c r="B89" s="112"/>
      <c r="C89" s="112"/>
      <c r="D89" s="113"/>
      <c r="E89" s="113"/>
      <c r="F89" s="113"/>
      <c r="G89" s="113"/>
      <c r="H89" s="113"/>
      <c r="I89" s="113"/>
      <c r="J89" s="113"/>
      <c r="K89" s="113"/>
      <c r="L89" s="113"/>
      <c r="M89" s="113"/>
      <c r="N89" s="113"/>
      <c r="O89" s="113"/>
      <c r="P89" s="113"/>
      <c r="Q89" s="113"/>
      <c r="R89" s="113"/>
      <c r="S89" s="113"/>
      <c r="T89" s="113"/>
      <c r="U89" s="113"/>
      <c r="V89" s="113"/>
    </row>
    <row r="90" spans="1:22" ht="14.5" x14ac:dyDescent="0.35">
      <c r="A90" s="112"/>
      <c r="B90" s="112"/>
      <c r="C90" s="112"/>
      <c r="D90" s="113"/>
      <c r="E90" s="113"/>
      <c r="F90" s="113"/>
      <c r="G90" s="113"/>
      <c r="H90" s="113"/>
      <c r="I90" s="113"/>
      <c r="J90" s="113"/>
      <c r="K90" s="113"/>
      <c r="L90" s="113"/>
      <c r="M90" s="113"/>
      <c r="N90" s="113"/>
      <c r="O90" s="113"/>
      <c r="P90" s="113"/>
      <c r="Q90" s="113"/>
      <c r="R90" s="113"/>
      <c r="S90" s="113"/>
      <c r="T90" s="113"/>
      <c r="U90" s="113"/>
      <c r="V90" s="113"/>
    </row>
    <row r="91" spans="1:22" ht="14.5" x14ac:dyDescent="0.35">
      <c r="A91" s="112"/>
      <c r="B91" s="112"/>
      <c r="C91" s="112"/>
      <c r="D91" s="113"/>
      <c r="E91" s="113"/>
      <c r="F91" s="113"/>
      <c r="G91" s="113"/>
      <c r="H91" s="113"/>
      <c r="I91" s="113"/>
      <c r="J91" s="113"/>
      <c r="K91" s="113"/>
      <c r="L91" s="113"/>
      <c r="M91" s="113"/>
      <c r="N91" s="113"/>
      <c r="O91" s="113"/>
      <c r="P91" s="113"/>
      <c r="Q91" s="113"/>
      <c r="R91" s="113"/>
      <c r="S91" s="113"/>
      <c r="T91" s="113"/>
      <c r="U91" s="113"/>
      <c r="V91" s="113"/>
    </row>
    <row r="92" spans="1:22" ht="14.5" x14ac:dyDescent="0.35">
      <c r="A92" s="112"/>
      <c r="B92" s="112"/>
      <c r="C92" s="112"/>
      <c r="D92" s="113"/>
      <c r="E92" s="113"/>
      <c r="F92" s="113"/>
      <c r="G92" s="113"/>
      <c r="H92" s="113"/>
      <c r="I92" s="113"/>
      <c r="J92" s="113"/>
      <c r="K92" s="113"/>
      <c r="L92" s="113"/>
      <c r="M92" s="113"/>
      <c r="N92" s="113"/>
      <c r="O92" s="113"/>
      <c r="P92" s="113"/>
      <c r="Q92" s="113"/>
      <c r="R92" s="113"/>
      <c r="S92" s="113"/>
      <c r="T92" s="113"/>
      <c r="U92" s="113"/>
      <c r="V92" s="113"/>
    </row>
    <row r="93" spans="1:22" ht="14.5" x14ac:dyDescent="0.35">
      <c r="A93" s="112"/>
      <c r="B93" s="112"/>
      <c r="C93" s="112"/>
      <c r="D93" s="113"/>
      <c r="E93" s="113"/>
      <c r="F93" s="113"/>
      <c r="G93" s="113"/>
      <c r="H93" s="113"/>
      <c r="I93" s="113"/>
      <c r="J93" s="113"/>
      <c r="K93" s="113"/>
      <c r="L93" s="113"/>
      <c r="M93" s="113"/>
      <c r="N93" s="113"/>
      <c r="O93" s="113"/>
      <c r="P93" s="113"/>
      <c r="Q93" s="113"/>
      <c r="R93" s="113"/>
      <c r="S93" s="113"/>
      <c r="T93" s="113"/>
      <c r="U93" s="113"/>
      <c r="V93" s="113"/>
    </row>
    <row r="94" spans="1:22" ht="14.5" x14ac:dyDescent="0.35">
      <c r="A94" s="112"/>
      <c r="B94" s="112"/>
      <c r="C94" s="112"/>
      <c r="D94" s="113"/>
      <c r="E94" s="113"/>
      <c r="F94" s="113"/>
      <c r="G94" s="113"/>
      <c r="H94" s="113"/>
      <c r="I94" s="113"/>
      <c r="J94" s="113"/>
      <c r="K94" s="113"/>
      <c r="L94" s="113"/>
      <c r="M94" s="113"/>
      <c r="N94" s="113"/>
      <c r="O94" s="113"/>
      <c r="P94" s="113"/>
      <c r="Q94" s="113"/>
      <c r="R94" s="113"/>
      <c r="S94" s="113"/>
      <c r="T94" s="113"/>
      <c r="U94" s="113"/>
      <c r="V94" s="113"/>
    </row>
    <row r="95" spans="1:22" ht="14.5" x14ac:dyDescent="0.35">
      <c r="A95" s="112"/>
      <c r="B95" s="112"/>
      <c r="C95" s="112"/>
      <c r="D95" s="113"/>
      <c r="E95" s="113"/>
      <c r="F95" s="113"/>
      <c r="G95" s="113"/>
      <c r="H95" s="113"/>
      <c r="I95" s="113"/>
      <c r="J95" s="113"/>
      <c r="K95" s="113"/>
      <c r="L95" s="113"/>
      <c r="M95" s="113"/>
      <c r="N95" s="113"/>
      <c r="O95" s="113"/>
      <c r="P95" s="113"/>
      <c r="Q95" s="113"/>
      <c r="R95" s="113"/>
      <c r="S95" s="113"/>
      <c r="T95" s="113"/>
      <c r="U95" s="113"/>
      <c r="V95" s="113"/>
    </row>
    <row r="96" spans="1:22" ht="14.5" x14ac:dyDescent="0.35">
      <c r="A96" s="112"/>
      <c r="B96" s="112"/>
      <c r="C96" s="112"/>
      <c r="D96" s="113"/>
      <c r="E96" s="113"/>
      <c r="F96" s="113"/>
      <c r="G96" s="113"/>
      <c r="H96" s="113"/>
      <c r="I96" s="113"/>
      <c r="J96" s="113"/>
      <c r="K96" s="113"/>
      <c r="L96" s="113"/>
      <c r="M96" s="113"/>
      <c r="N96" s="113"/>
      <c r="O96" s="113"/>
      <c r="P96" s="113"/>
      <c r="Q96" s="113"/>
      <c r="R96" s="113"/>
      <c r="S96" s="113"/>
      <c r="T96" s="113"/>
      <c r="U96" s="113"/>
      <c r="V96" s="113"/>
    </row>
    <row r="97" spans="1:22" ht="14.5" x14ac:dyDescent="0.35">
      <c r="A97" s="112"/>
      <c r="B97" s="112"/>
      <c r="C97" s="112"/>
      <c r="D97" s="113"/>
      <c r="E97" s="113"/>
      <c r="F97" s="113"/>
      <c r="G97" s="113"/>
      <c r="H97" s="113"/>
      <c r="I97" s="113"/>
      <c r="J97" s="113"/>
      <c r="K97" s="113"/>
      <c r="L97" s="113"/>
      <c r="M97" s="113"/>
      <c r="N97" s="113"/>
      <c r="O97" s="113"/>
      <c r="P97" s="113"/>
      <c r="Q97" s="113"/>
      <c r="R97" s="113"/>
      <c r="S97" s="113"/>
      <c r="T97" s="113"/>
      <c r="U97" s="113"/>
      <c r="V97" s="113"/>
    </row>
    <row r="98" spans="1:22" ht="14.5" x14ac:dyDescent="0.35">
      <c r="A98" s="112"/>
      <c r="B98" s="112"/>
      <c r="C98" s="112"/>
      <c r="D98" s="113"/>
      <c r="E98" s="113"/>
      <c r="F98" s="113"/>
      <c r="G98" s="113"/>
      <c r="H98" s="113"/>
      <c r="I98" s="113"/>
      <c r="J98" s="113"/>
      <c r="K98" s="113"/>
      <c r="L98" s="113"/>
      <c r="M98" s="113"/>
      <c r="N98" s="113"/>
      <c r="O98" s="113"/>
      <c r="P98" s="113"/>
      <c r="Q98" s="113"/>
      <c r="R98" s="113"/>
      <c r="S98" s="113"/>
      <c r="T98" s="113"/>
      <c r="U98" s="113"/>
      <c r="V98" s="113"/>
    </row>
    <row r="99" spans="1:22" ht="14.5" x14ac:dyDescent="0.35">
      <c r="A99" s="112"/>
      <c r="B99" s="112"/>
      <c r="C99" s="112"/>
      <c r="D99" s="113"/>
      <c r="E99" s="113"/>
      <c r="F99" s="113"/>
      <c r="G99" s="113"/>
      <c r="H99" s="113"/>
      <c r="I99" s="113"/>
      <c r="J99" s="113"/>
      <c r="K99" s="113"/>
      <c r="L99" s="113"/>
      <c r="M99" s="113"/>
      <c r="N99" s="113"/>
      <c r="O99" s="113"/>
      <c r="P99" s="113"/>
      <c r="Q99" s="113"/>
      <c r="R99" s="113"/>
      <c r="S99" s="113"/>
      <c r="T99" s="113"/>
      <c r="U99" s="113"/>
      <c r="V99" s="113"/>
    </row>
    <row r="100" spans="1:22" ht="14.5" x14ac:dyDescent="0.35">
      <c r="A100" s="112"/>
      <c r="B100" s="112"/>
      <c r="C100" s="112"/>
      <c r="D100" s="113"/>
      <c r="E100" s="113"/>
      <c r="F100" s="113"/>
      <c r="G100" s="113"/>
      <c r="H100" s="113"/>
      <c r="I100" s="113"/>
      <c r="J100" s="113"/>
      <c r="K100" s="113"/>
      <c r="L100" s="113"/>
      <c r="M100" s="113"/>
      <c r="N100" s="113"/>
      <c r="O100" s="113"/>
      <c r="P100" s="113"/>
      <c r="Q100" s="113"/>
      <c r="R100" s="113"/>
      <c r="S100" s="113"/>
      <c r="T100" s="113"/>
      <c r="U100" s="113"/>
      <c r="V100" s="113"/>
    </row>
    <row r="101" spans="1:22" ht="14.5" x14ac:dyDescent="0.35">
      <c r="A101" s="112"/>
      <c r="B101" s="112"/>
      <c r="C101" s="112"/>
      <c r="D101" s="113"/>
      <c r="E101" s="113"/>
      <c r="F101" s="113"/>
      <c r="G101" s="113"/>
      <c r="H101" s="113"/>
      <c r="I101" s="113"/>
      <c r="J101" s="113"/>
      <c r="K101" s="113"/>
      <c r="L101" s="113"/>
      <c r="M101" s="113"/>
      <c r="N101" s="113"/>
      <c r="O101" s="113"/>
      <c r="P101" s="113"/>
      <c r="Q101" s="113"/>
      <c r="R101" s="113"/>
      <c r="S101" s="113"/>
      <c r="T101" s="113"/>
      <c r="U101" s="113"/>
      <c r="V101" s="113"/>
    </row>
    <row r="102" spans="1:22" ht="14.5" x14ac:dyDescent="0.35">
      <c r="A102" s="112"/>
      <c r="B102" s="112"/>
      <c r="C102" s="112"/>
      <c r="D102" s="113"/>
      <c r="E102" s="113"/>
      <c r="F102" s="113"/>
      <c r="G102" s="113"/>
      <c r="H102" s="113"/>
      <c r="I102" s="113"/>
      <c r="J102" s="113"/>
      <c r="K102" s="113"/>
      <c r="L102" s="113"/>
      <c r="M102" s="113"/>
      <c r="N102" s="113"/>
      <c r="O102" s="113"/>
      <c r="P102" s="113"/>
      <c r="Q102" s="113"/>
      <c r="R102" s="113"/>
      <c r="S102" s="113"/>
      <c r="T102" s="113"/>
      <c r="U102" s="113"/>
      <c r="V102" s="113"/>
    </row>
    <row r="103" spans="1:22" ht="14.5" x14ac:dyDescent="0.35">
      <c r="A103" s="112"/>
      <c r="B103" s="112"/>
      <c r="C103" s="112"/>
      <c r="D103" s="113"/>
      <c r="E103" s="113"/>
      <c r="F103" s="113"/>
      <c r="G103" s="113"/>
      <c r="H103" s="113"/>
      <c r="I103" s="113"/>
      <c r="J103" s="113"/>
      <c r="K103" s="113"/>
      <c r="L103" s="113"/>
      <c r="M103" s="113"/>
      <c r="N103" s="113"/>
      <c r="O103" s="113"/>
      <c r="P103" s="113"/>
      <c r="Q103" s="113"/>
      <c r="R103" s="113"/>
      <c r="S103" s="113"/>
      <c r="T103" s="113"/>
      <c r="U103" s="113"/>
      <c r="V103" s="113"/>
    </row>
    <row r="104" spans="1:22" ht="14.5" x14ac:dyDescent="0.35">
      <c r="A104" s="112"/>
      <c r="B104" s="112"/>
      <c r="C104" s="112"/>
      <c r="D104" s="113"/>
      <c r="E104" s="113"/>
      <c r="F104" s="113"/>
      <c r="G104" s="113"/>
      <c r="H104" s="113"/>
      <c r="I104" s="113"/>
      <c r="J104" s="113"/>
      <c r="K104" s="113"/>
      <c r="L104" s="113"/>
      <c r="M104" s="113"/>
      <c r="N104" s="113"/>
      <c r="O104" s="113"/>
      <c r="P104" s="113"/>
      <c r="Q104" s="113"/>
      <c r="R104" s="113"/>
      <c r="S104" s="113"/>
      <c r="T104" s="113"/>
      <c r="U104" s="113"/>
      <c r="V104" s="113"/>
    </row>
    <row r="105" spans="1:22" ht="14.5" x14ac:dyDescent="0.35">
      <c r="A105" s="112"/>
      <c r="B105" s="112"/>
      <c r="C105" s="112"/>
      <c r="D105" s="113"/>
      <c r="E105" s="113"/>
      <c r="F105" s="113"/>
      <c r="G105" s="113"/>
      <c r="H105" s="113"/>
      <c r="I105" s="113"/>
      <c r="J105" s="113"/>
      <c r="K105" s="113"/>
      <c r="L105" s="113"/>
      <c r="M105" s="113"/>
      <c r="N105" s="113"/>
      <c r="O105" s="113"/>
      <c r="P105" s="113"/>
      <c r="Q105" s="113"/>
      <c r="R105" s="113"/>
      <c r="S105" s="113"/>
      <c r="T105" s="113"/>
      <c r="U105" s="113"/>
      <c r="V105" s="113"/>
    </row>
    <row r="106" spans="1:22" ht="14.5" x14ac:dyDescent="0.35">
      <c r="A106" s="112"/>
      <c r="B106" s="112"/>
      <c r="C106" s="112"/>
      <c r="D106" s="113"/>
      <c r="E106" s="113"/>
      <c r="F106" s="113"/>
      <c r="G106" s="113"/>
      <c r="H106" s="113"/>
      <c r="I106" s="113"/>
      <c r="J106" s="113"/>
      <c r="K106" s="113"/>
      <c r="L106" s="113"/>
      <c r="M106" s="113"/>
      <c r="N106" s="113"/>
      <c r="O106" s="113"/>
      <c r="P106" s="113"/>
      <c r="Q106" s="113"/>
      <c r="R106" s="113"/>
      <c r="S106" s="113"/>
      <c r="T106" s="113"/>
      <c r="U106" s="113"/>
      <c r="V106" s="113"/>
    </row>
    <row r="107" spans="1:22" ht="14.5" x14ac:dyDescent="0.35">
      <c r="A107" s="112"/>
      <c r="B107" s="112"/>
      <c r="C107" s="112"/>
      <c r="D107" s="113"/>
      <c r="E107" s="113"/>
      <c r="F107" s="113"/>
      <c r="G107" s="113"/>
      <c r="H107" s="113"/>
      <c r="I107" s="113"/>
      <c r="J107" s="113"/>
      <c r="K107" s="113"/>
      <c r="L107" s="113"/>
      <c r="M107" s="113"/>
      <c r="N107" s="113"/>
      <c r="O107" s="113"/>
      <c r="P107" s="113"/>
      <c r="Q107" s="113"/>
      <c r="R107" s="113"/>
      <c r="S107" s="113"/>
      <c r="T107" s="113"/>
      <c r="U107" s="113"/>
      <c r="V107" s="113"/>
    </row>
    <row r="108" spans="1:22" ht="14.5" x14ac:dyDescent="0.35">
      <c r="A108" s="112"/>
      <c r="B108" s="112"/>
      <c r="C108" s="112"/>
      <c r="D108" s="113"/>
      <c r="E108" s="113"/>
      <c r="F108" s="113"/>
      <c r="G108" s="113"/>
      <c r="H108" s="113"/>
      <c r="I108" s="113"/>
      <c r="J108" s="113"/>
      <c r="K108" s="113"/>
      <c r="L108" s="113"/>
      <c r="M108" s="113"/>
      <c r="N108" s="113"/>
      <c r="O108" s="113"/>
      <c r="P108" s="113"/>
      <c r="Q108" s="113"/>
      <c r="R108" s="113"/>
      <c r="S108" s="113"/>
      <c r="T108" s="113"/>
      <c r="U108" s="113"/>
      <c r="V108" s="113"/>
    </row>
    <row r="109" spans="1:22" ht="14.5" x14ac:dyDescent="0.35">
      <c r="A109" s="112"/>
      <c r="B109" s="112"/>
      <c r="C109" s="112"/>
      <c r="D109" s="113"/>
      <c r="E109" s="113"/>
      <c r="F109" s="113"/>
      <c r="G109" s="113"/>
      <c r="H109" s="113"/>
      <c r="I109" s="113"/>
      <c r="J109" s="113"/>
      <c r="K109" s="113"/>
      <c r="L109" s="113"/>
      <c r="M109" s="113"/>
      <c r="N109" s="113"/>
      <c r="O109" s="113"/>
      <c r="P109" s="113"/>
      <c r="Q109" s="113"/>
      <c r="R109" s="113"/>
      <c r="S109" s="113"/>
      <c r="T109" s="113"/>
      <c r="U109" s="113"/>
      <c r="V109" s="113"/>
    </row>
    <row r="110" spans="1:22" ht="14.5" x14ac:dyDescent="0.35">
      <c r="A110" s="112"/>
      <c r="B110" s="112"/>
      <c r="C110" s="112"/>
      <c r="D110" s="113"/>
      <c r="E110" s="113"/>
      <c r="F110" s="113"/>
      <c r="G110" s="113"/>
      <c r="H110" s="113"/>
      <c r="I110" s="113"/>
      <c r="J110" s="113"/>
      <c r="K110" s="113"/>
      <c r="L110" s="113"/>
      <c r="M110" s="113"/>
      <c r="N110" s="113"/>
      <c r="O110" s="113"/>
      <c r="P110" s="113"/>
      <c r="Q110" s="113"/>
      <c r="R110" s="113"/>
      <c r="S110" s="113"/>
      <c r="T110" s="113"/>
      <c r="U110" s="113"/>
      <c r="V110" s="113"/>
    </row>
    <row r="111" spans="1:22" ht="14.5" x14ac:dyDescent="0.35">
      <c r="A111" s="112"/>
      <c r="B111" s="112"/>
      <c r="C111" s="112"/>
      <c r="D111" s="113"/>
      <c r="E111" s="113"/>
      <c r="F111" s="113"/>
      <c r="G111" s="113"/>
      <c r="H111" s="113"/>
      <c r="I111" s="113"/>
      <c r="J111" s="113"/>
      <c r="K111" s="113"/>
      <c r="L111" s="113"/>
      <c r="M111" s="113"/>
      <c r="N111" s="113"/>
      <c r="O111" s="113"/>
      <c r="P111" s="113"/>
      <c r="Q111" s="113"/>
      <c r="R111" s="113"/>
      <c r="S111" s="113"/>
      <c r="T111" s="113"/>
      <c r="U111" s="113"/>
      <c r="V111" s="113"/>
    </row>
    <row r="112" spans="1:22" ht="14.5" x14ac:dyDescent="0.35">
      <c r="A112" s="112"/>
      <c r="B112" s="112"/>
      <c r="C112" s="112"/>
      <c r="D112" s="113"/>
      <c r="E112" s="113"/>
      <c r="F112" s="113"/>
      <c r="G112" s="113"/>
      <c r="H112" s="113"/>
      <c r="I112" s="113"/>
      <c r="J112" s="113"/>
      <c r="K112" s="113"/>
      <c r="L112" s="113"/>
      <c r="M112" s="113"/>
      <c r="N112" s="113"/>
      <c r="O112" s="113"/>
      <c r="P112" s="113"/>
      <c r="Q112" s="113"/>
      <c r="R112" s="113"/>
      <c r="S112" s="113"/>
      <c r="T112" s="113"/>
      <c r="U112" s="113"/>
      <c r="V112" s="113"/>
    </row>
    <row r="113" spans="1:22" ht="14.5" x14ac:dyDescent="0.35">
      <c r="A113" s="112"/>
      <c r="B113" s="112"/>
      <c r="C113" s="112"/>
      <c r="D113" s="113"/>
      <c r="E113" s="113"/>
      <c r="F113" s="113"/>
      <c r="G113" s="113"/>
      <c r="H113" s="113"/>
      <c r="I113" s="113"/>
      <c r="J113" s="113"/>
      <c r="K113" s="113"/>
      <c r="L113" s="113"/>
      <c r="M113" s="113"/>
      <c r="N113" s="113"/>
      <c r="O113" s="113"/>
      <c r="P113" s="113"/>
      <c r="Q113" s="113"/>
      <c r="R113" s="113"/>
      <c r="S113" s="113"/>
      <c r="T113" s="113"/>
      <c r="U113" s="113"/>
      <c r="V113" s="113"/>
    </row>
    <row r="114" spans="1:22" ht="14.5" x14ac:dyDescent="0.35">
      <c r="A114" s="112"/>
      <c r="B114" s="112"/>
      <c r="C114" s="112"/>
      <c r="D114" s="113"/>
      <c r="E114" s="113"/>
      <c r="F114" s="113"/>
      <c r="G114" s="113"/>
      <c r="H114" s="113"/>
      <c r="I114" s="113"/>
      <c r="J114" s="113"/>
      <c r="K114" s="113"/>
      <c r="L114" s="113"/>
      <c r="M114" s="113"/>
      <c r="N114" s="113"/>
      <c r="O114" s="113"/>
      <c r="P114" s="113"/>
      <c r="Q114" s="113"/>
      <c r="R114" s="113"/>
      <c r="S114" s="113"/>
      <c r="T114" s="113"/>
      <c r="U114" s="113"/>
      <c r="V114" s="113"/>
    </row>
    <row r="115" spans="1:22" ht="14.5" x14ac:dyDescent="0.35">
      <c r="A115" s="112"/>
      <c r="B115" s="112"/>
      <c r="C115" s="112"/>
      <c r="D115" s="113"/>
      <c r="E115" s="113"/>
      <c r="F115" s="113"/>
      <c r="G115" s="113"/>
      <c r="H115" s="113"/>
      <c r="I115" s="113"/>
      <c r="J115" s="113"/>
      <c r="K115" s="113"/>
      <c r="L115" s="113"/>
      <c r="M115" s="113"/>
      <c r="N115" s="113"/>
      <c r="O115" s="113"/>
      <c r="P115" s="113"/>
      <c r="Q115" s="113"/>
      <c r="R115" s="113"/>
      <c r="S115" s="113"/>
      <c r="T115" s="113"/>
      <c r="U115" s="113"/>
      <c r="V115" s="113"/>
    </row>
    <row r="116" spans="1:22" ht="14.5" x14ac:dyDescent="0.35">
      <c r="A116" s="112"/>
      <c r="B116" s="112"/>
      <c r="C116" s="112"/>
      <c r="D116" s="113"/>
      <c r="E116" s="113"/>
      <c r="F116" s="113"/>
      <c r="G116" s="113"/>
      <c r="H116" s="113"/>
      <c r="I116" s="113"/>
      <c r="J116" s="113"/>
      <c r="K116" s="113"/>
      <c r="L116" s="113"/>
      <c r="M116" s="113"/>
      <c r="N116" s="113"/>
      <c r="O116" s="113"/>
      <c r="P116" s="113"/>
      <c r="Q116" s="113"/>
      <c r="R116" s="113"/>
      <c r="S116" s="113"/>
      <c r="T116" s="113"/>
      <c r="U116" s="113"/>
      <c r="V116" s="113"/>
    </row>
    <row r="117" spans="1:22" ht="14.5" x14ac:dyDescent="0.35">
      <c r="A117" s="112"/>
      <c r="B117" s="112"/>
      <c r="C117" s="112"/>
      <c r="D117" s="113"/>
      <c r="E117" s="113"/>
      <c r="F117" s="113"/>
      <c r="G117" s="113"/>
      <c r="H117" s="113"/>
      <c r="I117" s="113"/>
      <c r="J117" s="113"/>
      <c r="K117" s="113"/>
      <c r="L117" s="113"/>
      <c r="M117" s="113"/>
      <c r="N117" s="113"/>
      <c r="O117" s="113"/>
      <c r="P117" s="113"/>
      <c r="Q117" s="113"/>
      <c r="R117" s="113"/>
      <c r="S117" s="113"/>
      <c r="T117" s="113"/>
      <c r="U117" s="113"/>
      <c r="V117" s="113"/>
    </row>
    <row r="118" spans="1:22" ht="14.5" x14ac:dyDescent="0.35">
      <c r="A118" s="112"/>
      <c r="B118" s="112"/>
      <c r="C118" s="112"/>
      <c r="D118" s="113"/>
      <c r="E118" s="113"/>
      <c r="F118" s="113"/>
      <c r="G118" s="113"/>
      <c r="H118" s="113"/>
      <c r="I118" s="113"/>
      <c r="J118" s="113"/>
      <c r="K118" s="113"/>
      <c r="L118" s="113"/>
      <c r="M118" s="113"/>
      <c r="N118" s="113"/>
      <c r="O118" s="113"/>
      <c r="P118" s="113"/>
      <c r="Q118" s="113"/>
      <c r="R118" s="113"/>
      <c r="S118" s="113"/>
      <c r="T118" s="113"/>
      <c r="U118" s="113"/>
      <c r="V118" s="113"/>
    </row>
    <row r="119" spans="1:22" ht="14.5" x14ac:dyDescent="0.35">
      <c r="A119" s="112"/>
      <c r="B119" s="112"/>
      <c r="C119" s="112"/>
      <c r="D119" s="113"/>
      <c r="E119" s="113"/>
      <c r="F119" s="113"/>
      <c r="G119" s="113"/>
      <c r="H119" s="113"/>
      <c r="I119" s="113"/>
      <c r="J119" s="113"/>
      <c r="K119" s="113"/>
      <c r="L119" s="113"/>
      <c r="M119" s="113"/>
      <c r="N119" s="113"/>
      <c r="O119" s="113"/>
      <c r="P119" s="113"/>
      <c r="Q119" s="113"/>
      <c r="R119" s="113"/>
      <c r="S119" s="113"/>
      <c r="T119" s="113"/>
      <c r="U119" s="113"/>
      <c r="V119" s="113"/>
    </row>
    <row r="120" spans="1:22" ht="14.5" x14ac:dyDescent="0.35">
      <c r="A120" s="112"/>
      <c r="B120" s="112"/>
      <c r="C120" s="112"/>
      <c r="D120" s="113"/>
      <c r="E120" s="113"/>
      <c r="F120" s="113"/>
      <c r="G120" s="113"/>
      <c r="H120" s="113"/>
      <c r="I120" s="113"/>
      <c r="J120" s="113"/>
      <c r="K120" s="113"/>
      <c r="L120" s="113"/>
      <c r="M120" s="113"/>
      <c r="N120" s="113"/>
      <c r="O120" s="113"/>
      <c r="P120" s="113"/>
      <c r="Q120" s="113"/>
      <c r="R120" s="113"/>
      <c r="S120" s="113"/>
      <c r="T120" s="113"/>
      <c r="U120" s="113"/>
      <c r="V120" s="113"/>
    </row>
    <row r="121" spans="1:22" ht="14.5" x14ac:dyDescent="0.35">
      <c r="A121" s="112"/>
      <c r="B121" s="112"/>
      <c r="C121" s="112"/>
      <c r="D121" s="113"/>
      <c r="E121" s="113"/>
      <c r="F121" s="113"/>
      <c r="G121" s="113"/>
      <c r="H121" s="113"/>
      <c r="I121" s="113"/>
      <c r="J121" s="113"/>
      <c r="K121" s="113"/>
      <c r="L121" s="113"/>
      <c r="M121" s="113"/>
      <c r="N121" s="113"/>
      <c r="O121" s="113"/>
      <c r="P121" s="113"/>
      <c r="Q121" s="113"/>
      <c r="R121" s="113"/>
      <c r="S121" s="113"/>
      <c r="T121" s="113"/>
      <c r="U121" s="113"/>
      <c r="V121" s="113"/>
    </row>
    <row r="122" spans="1:22" ht="14.5" x14ac:dyDescent="0.35">
      <c r="A122" s="112"/>
      <c r="B122" s="112"/>
      <c r="C122" s="112"/>
      <c r="D122" s="113"/>
      <c r="E122" s="113"/>
      <c r="F122" s="113"/>
      <c r="G122" s="113"/>
      <c r="H122" s="113"/>
      <c r="I122" s="113"/>
      <c r="J122" s="113"/>
      <c r="K122" s="113"/>
      <c r="L122" s="113"/>
      <c r="M122" s="113"/>
      <c r="N122" s="113"/>
      <c r="O122" s="113"/>
      <c r="P122" s="113"/>
      <c r="Q122" s="113"/>
      <c r="R122" s="113"/>
      <c r="S122" s="113"/>
      <c r="T122" s="113"/>
      <c r="U122" s="113"/>
      <c r="V122" s="113"/>
    </row>
    <row r="123" spans="1:22" ht="14.5" x14ac:dyDescent="0.35">
      <c r="A123" s="112"/>
      <c r="B123" s="112"/>
      <c r="C123" s="112"/>
      <c r="D123" s="113"/>
      <c r="E123" s="113"/>
      <c r="F123" s="113"/>
      <c r="G123" s="113"/>
      <c r="H123" s="113"/>
      <c r="I123" s="113"/>
      <c r="J123" s="113"/>
      <c r="K123" s="113"/>
      <c r="L123" s="113"/>
      <c r="M123" s="113"/>
      <c r="N123" s="113"/>
      <c r="O123" s="113"/>
      <c r="P123" s="113"/>
      <c r="Q123" s="113"/>
      <c r="R123" s="113"/>
      <c r="S123" s="113"/>
      <c r="T123" s="113"/>
      <c r="U123" s="113"/>
      <c r="V123" s="113"/>
    </row>
    <row r="124" spans="1:22" ht="14.5" x14ac:dyDescent="0.35">
      <c r="A124" s="112"/>
      <c r="B124" s="112"/>
      <c r="C124" s="112"/>
      <c r="D124" s="113"/>
      <c r="E124" s="113"/>
      <c r="F124" s="113"/>
      <c r="G124" s="113"/>
      <c r="H124" s="113"/>
      <c r="I124" s="113"/>
      <c r="J124" s="113"/>
      <c r="K124" s="113"/>
      <c r="L124" s="113"/>
      <c r="M124" s="113"/>
      <c r="N124" s="113"/>
      <c r="O124" s="113"/>
      <c r="P124" s="113"/>
      <c r="Q124" s="113"/>
      <c r="R124" s="113"/>
      <c r="S124" s="113"/>
      <c r="T124" s="113"/>
      <c r="U124" s="113"/>
      <c r="V124" s="113"/>
    </row>
    <row r="125" spans="1:22" ht="14.5" x14ac:dyDescent="0.35">
      <c r="A125" s="112"/>
      <c r="B125" s="112"/>
      <c r="C125" s="112"/>
      <c r="D125" s="113"/>
      <c r="E125" s="113"/>
      <c r="F125" s="113"/>
      <c r="G125" s="113"/>
      <c r="H125" s="113"/>
      <c r="I125" s="113"/>
      <c r="J125" s="113"/>
      <c r="K125" s="113"/>
      <c r="L125" s="113"/>
      <c r="M125" s="113"/>
      <c r="N125" s="113"/>
      <c r="O125" s="113"/>
      <c r="P125" s="113"/>
      <c r="Q125" s="113"/>
      <c r="R125" s="113"/>
      <c r="S125" s="113"/>
      <c r="T125" s="113"/>
      <c r="U125" s="113"/>
      <c r="V125" s="113"/>
    </row>
    <row r="126" spans="1:22" ht="14.5" x14ac:dyDescent="0.35">
      <c r="A126" s="112"/>
      <c r="B126" s="112"/>
      <c r="C126" s="112"/>
      <c r="D126" s="113"/>
      <c r="E126" s="113"/>
      <c r="F126" s="113"/>
      <c r="G126" s="113"/>
      <c r="H126" s="113"/>
      <c r="I126" s="113"/>
      <c r="J126" s="113"/>
      <c r="K126" s="113"/>
      <c r="L126" s="113"/>
      <c r="M126" s="113"/>
      <c r="N126" s="113"/>
      <c r="O126" s="113"/>
      <c r="P126" s="113"/>
      <c r="Q126" s="113"/>
      <c r="R126" s="113"/>
      <c r="S126" s="113"/>
      <c r="T126" s="113"/>
      <c r="U126" s="113"/>
      <c r="V126" s="113"/>
    </row>
    <row r="127" spans="1:22" ht="14.5" x14ac:dyDescent="0.35">
      <c r="A127" s="112"/>
      <c r="B127" s="112"/>
      <c r="C127" s="112"/>
      <c r="D127" s="113"/>
      <c r="E127" s="113"/>
      <c r="F127" s="113"/>
      <c r="G127" s="113"/>
      <c r="H127" s="113"/>
      <c r="I127" s="113"/>
      <c r="J127" s="113"/>
      <c r="K127" s="113"/>
      <c r="L127" s="113"/>
      <c r="M127" s="113"/>
      <c r="N127" s="113"/>
      <c r="O127" s="113"/>
      <c r="P127" s="113"/>
      <c r="Q127" s="113"/>
      <c r="R127" s="113"/>
      <c r="S127" s="113"/>
      <c r="T127" s="113"/>
      <c r="U127" s="113"/>
      <c r="V127" s="113"/>
    </row>
    <row r="128" spans="1:22" ht="14.5" x14ac:dyDescent="0.35">
      <c r="A128" s="112"/>
      <c r="B128" s="112"/>
      <c r="C128" s="112"/>
      <c r="D128" s="113"/>
      <c r="E128" s="113"/>
      <c r="F128" s="113"/>
      <c r="G128" s="113"/>
      <c r="H128" s="113"/>
      <c r="I128" s="113"/>
      <c r="J128" s="113"/>
      <c r="K128" s="113"/>
      <c r="L128" s="113"/>
      <c r="M128" s="113"/>
      <c r="N128" s="113"/>
      <c r="O128" s="113"/>
      <c r="P128" s="113"/>
      <c r="Q128" s="113"/>
      <c r="R128" s="113"/>
      <c r="S128" s="113"/>
      <c r="T128" s="113"/>
      <c r="U128" s="113"/>
      <c r="V128" s="113"/>
    </row>
    <row r="129" spans="1:22" ht="14.5" x14ac:dyDescent="0.35">
      <c r="A129" s="112"/>
      <c r="B129" s="112"/>
      <c r="C129" s="112"/>
      <c r="D129" s="113"/>
      <c r="E129" s="113"/>
      <c r="F129" s="113"/>
      <c r="G129" s="113"/>
      <c r="H129" s="113"/>
      <c r="I129" s="113"/>
      <c r="J129" s="113"/>
      <c r="K129" s="113"/>
      <c r="L129" s="113"/>
      <c r="M129" s="113"/>
      <c r="N129" s="113"/>
      <c r="O129" s="113"/>
      <c r="P129" s="113"/>
      <c r="Q129" s="113"/>
      <c r="R129" s="113"/>
      <c r="S129" s="113"/>
      <c r="T129" s="113"/>
      <c r="U129" s="113"/>
      <c r="V129" s="113"/>
    </row>
    <row r="130" spans="1:22" ht="14.5" x14ac:dyDescent="0.35">
      <c r="A130" s="112"/>
      <c r="B130" s="112"/>
      <c r="C130" s="112"/>
      <c r="D130" s="113"/>
      <c r="E130" s="113"/>
      <c r="F130" s="113"/>
      <c r="G130" s="113"/>
      <c r="H130" s="113"/>
      <c r="I130" s="113"/>
      <c r="J130" s="113"/>
      <c r="K130" s="113"/>
      <c r="L130" s="113"/>
      <c r="M130" s="113"/>
      <c r="N130" s="113"/>
      <c r="O130" s="113"/>
      <c r="P130" s="113"/>
      <c r="Q130" s="113"/>
      <c r="R130" s="113"/>
      <c r="S130" s="113"/>
      <c r="T130" s="113"/>
      <c r="U130" s="113"/>
      <c r="V130" s="113"/>
    </row>
    <row r="131" spans="1:22" ht="14.5" x14ac:dyDescent="0.35">
      <c r="A131" s="112"/>
      <c r="B131" s="112"/>
      <c r="C131" s="112"/>
      <c r="D131" s="113"/>
      <c r="E131" s="113"/>
      <c r="F131" s="113"/>
      <c r="G131" s="113"/>
      <c r="H131" s="113"/>
      <c r="I131" s="113"/>
      <c r="J131" s="113"/>
      <c r="K131" s="113"/>
      <c r="L131" s="113"/>
      <c r="M131" s="113"/>
      <c r="N131" s="113"/>
      <c r="O131" s="113"/>
      <c r="P131" s="113"/>
      <c r="Q131" s="113"/>
      <c r="R131" s="113"/>
      <c r="S131" s="113"/>
      <c r="T131" s="113"/>
      <c r="U131" s="113"/>
      <c r="V131" s="113"/>
    </row>
    <row r="132" spans="1:22" ht="14.5" x14ac:dyDescent="0.35">
      <c r="A132" s="112"/>
      <c r="B132" s="112"/>
      <c r="C132" s="112"/>
      <c r="D132" s="113"/>
      <c r="E132" s="113"/>
      <c r="F132" s="113"/>
      <c r="G132" s="113"/>
      <c r="H132" s="113"/>
      <c r="I132" s="113"/>
      <c r="J132" s="113"/>
      <c r="K132" s="113"/>
      <c r="L132" s="113"/>
      <c r="M132" s="113"/>
      <c r="N132" s="113"/>
      <c r="O132" s="113"/>
      <c r="P132" s="113"/>
      <c r="Q132" s="113"/>
      <c r="R132" s="113"/>
      <c r="S132" s="113"/>
      <c r="T132" s="113"/>
      <c r="U132" s="113"/>
      <c r="V132" s="113"/>
    </row>
    <row r="133" spans="1:22" ht="14.5" x14ac:dyDescent="0.35">
      <c r="A133" s="112"/>
      <c r="B133" s="112"/>
      <c r="C133" s="112"/>
      <c r="D133" s="113"/>
      <c r="E133" s="113"/>
      <c r="F133" s="113"/>
      <c r="G133" s="113"/>
      <c r="H133" s="113"/>
      <c r="I133" s="113"/>
      <c r="J133" s="113"/>
      <c r="K133" s="113"/>
      <c r="L133" s="113"/>
      <c r="M133" s="113"/>
      <c r="N133" s="113"/>
      <c r="O133" s="113"/>
      <c r="P133" s="113"/>
      <c r="Q133" s="113"/>
      <c r="R133" s="113"/>
      <c r="S133" s="113"/>
      <c r="T133" s="113"/>
      <c r="U133" s="113"/>
      <c r="V133" s="113"/>
    </row>
    <row r="134" spans="1:22" ht="14.5" x14ac:dyDescent="0.35">
      <c r="A134" s="112"/>
      <c r="B134" s="112"/>
      <c r="C134" s="112"/>
      <c r="D134" s="113"/>
      <c r="E134" s="113"/>
      <c r="F134" s="113"/>
      <c r="G134" s="113"/>
      <c r="H134" s="113"/>
      <c r="I134" s="113"/>
      <c r="J134" s="113"/>
      <c r="K134" s="113"/>
      <c r="L134" s="113"/>
      <c r="M134" s="113"/>
      <c r="N134" s="113"/>
      <c r="O134" s="113"/>
      <c r="P134" s="113"/>
      <c r="Q134" s="113"/>
      <c r="R134" s="113"/>
      <c r="S134" s="113"/>
      <c r="T134" s="113"/>
      <c r="U134" s="113"/>
      <c r="V134" s="113"/>
    </row>
    <row r="135" spans="1:22" ht="14.5" x14ac:dyDescent="0.35">
      <c r="A135" s="112"/>
      <c r="B135" s="112"/>
      <c r="C135" s="112"/>
      <c r="D135" s="113"/>
      <c r="E135" s="113"/>
      <c r="F135" s="113"/>
      <c r="G135" s="113"/>
      <c r="H135" s="113"/>
      <c r="I135" s="113"/>
      <c r="J135" s="113"/>
      <c r="K135" s="113"/>
      <c r="L135" s="113"/>
      <c r="M135" s="113"/>
      <c r="N135" s="113"/>
      <c r="O135" s="113"/>
      <c r="P135" s="113"/>
      <c r="Q135" s="113"/>
      <c r="R135" s="113"/>
      <c r="S135" s="113"/>
      <c r="T135" s="113"/>
      <c r="U135" s="113"/>
      <c r="V135" s="113"/>
    </row>
    <row r="136" spans="1:22" ht="14.5" x14ac:dyDescent="0.35">
      <c r="A136" s="112"/>
      <c r="B136" s="112"/>
      <c r="C136" s="112"/>
      <c r="D136" s="113"/>
      <c r="E136" s="113"/>
      <c r="F136" s="113"/>
      <c r="G136" s="113"/>
      <c r="H136" s="113"/>
      <c r="I136" s="113"/>
      <c r="J136" s="113"/>
      <c r="K136" s="113"/>
      <c r="L136" s="113"/>
      <c r="M136" s="113"/>
      <c r="N136" s="113"/>
      <c r="O136" s="113"/>
      <c r="P136" s="113"/>
      <c r="Q136" s="113"/>
      <c r="R136" s="113"/>
      <c r="S136" s="113"/>
      <c r="T136" s="113"/>
      <c r="U136" s="113"/>
      <c r="V136" s="113"/>
    </row>
    <row r="137" spans="1:22" ht="14.5" x14ac:dyDescent="0.35">
      <c r="A137" s="112"/>
      <c r="B137" s="112"/>
      <c r="C137" s="112"/>
      <c r="D137" s="113"/>
      <c r="E137" s="113"/>
      <c r="F137" s="113"/>
      <c r="G137" s="113"/>
      <c r="H137" s="113"/>
      <c r="I137" s="113"/>
      <c r="J137" s="113"/>
      <c r="K137" s="113"/>
      <c r="L137" s="113"/>
      <c r="M137" s="113"/>
      <c r="N137" s="113"/>
      <c r="O137" s="113"/>
      <c r="P137" s="113"/>
      <c r="Q137" s="113"/>
      <c r="R137" s="113"/>
      <c r="S137" s="113"/>
      <c r="T137" s="113"/>
      <c r="U137" s="113"/>
      <c r="V137" s="113"/>
    </row>
    <row r="138" spans="1:22" ht="14.5" x14ac:dyDescent="0.35">
      <c r="A138" s="112"/>
      <c r="B138" s="112"/>
      <c r="C138" s="112"/>
      <c r="D138" s="113"/>
      <c r="E138" s="113"/>
      <c r="F138" s="113"/>
      <c r="G138" s="113"/>
      <c r="H138" s="113"/>
      <c r="I138" s="113"/>
      <c r="J138" s="113"/>
      <c r="K138" s="113"/>
      <c r="L138" s="113"/>
      <c r="M138" s="113"/>
      <c r="N138" s="113"/>
      <c r="O138" s="113"/>
      <c r="P138" s="113"/>
      <c r="Q138" s="113"/>
      <c r="R138" s="113"/>
      <c r="S138" s="113"/>
      <c r="T138" s="113"/>
      <c r="U138" s="113"/>
      <c r="V138" s="113"/>
    </row>
    <row r="139" spans="1:22" ht="14.5" x14ac:dyDescent="0.35">
      <c r="A139" s="112"/>
      <c r="B139" s="112"/>
      <c r="C139" s="112"/>
      <c r="D139" s="113"/>
      <c r="E139" s="113"/>
      <c r="F139" s="113"/>
      <c r="G139" s="113"/>
      <c r="H139" s="113"/>
      <c r="I139" s="113"/>
      <c r="J139" s="113"/>
      <c r="K139" s="113"/>
      <c r="L139" s="113"/>
      <c r="M139" s="113"/>
      <c r="N139" s="113"/>
      <c r="O139" s="113"/>
      <c r="P139" s="113"/>
      <c r="Q139" s="113"/>
      <c r="R139" s="113"/>
      <c r="S139" s="113"/>
      <c r="T139" s="113"/>
      <c r="U139" s="113"/>
      <c r="V139" s="113"/>
    </row>
    <row r="140" spans="1:22" ht="14.5" x14ac:dyDescent="0.35">
      <c r="A140" s="112"/>
      <c r="B140" s="112"/>
      <c r="C140" s="112"/>
      <c r="D140" s="113"/>
      <c r="E140" s="113"/>
      <c r="F140" s="113"/>
      <c r="G140" s="113"/>
      <c r="H140" s="113"/>
      <c r="I140" s="113"/>
      <c r="J140" s="113"/>
      <c r="K140" s="113"/>
      <c r="L140" s="113"/>
      <c r="M140" s="113"/>
      <c r="N140" s="113"/>
      <c r="O140" s="113"/>
      <c r="P140" s="113"/>
      <c r="Q140" s="113"/>
      <c r="R140" s="113"/>
      <c r="S140" s="113"/>
      <c r="T140" s="113"/>
      <c r="U140" s="113"/>
      <c r="V140" s="113"/>
    </row>
    <row r="141" spans="1:22" ht="14.5" x14ac:dyDescent="0.35">
      <c r="A141" s="112"/>
      <c r="B141" s="112"/>
      <c r="C141" s="112"/>
      <c r="D141" s="113"/>
      <c r="E141" s="113"/>
      <c r="F141" s="113"/>
      <c r="G141" s="113"/>
      <c r="H141" s="113"/>
      <c r="I141" s="113"/>
      <c r="J141" s="113"/>
      <c r="K141" s="113"/>
      <c r="L141" s="113"/>
      <c r="M141" s="113"/>
      <c r="N141" s="113"/>
      <c r="O141" s="113"/>
      <c r="P141" s="113"/>
      <c r="Q141" s="113"/>
      <c r="R141" s="113"/>
      <c r="S141" s="113"/>
      <c r="T141" s="113"/>
      <c r="U141" s="113"/>
      <c r="V141" s="113"/>
    </row>
    <row r="142" spans="1:22" ht="14.5" x14ac:dyDescent="0.35">
      <c r="A142" s="112"/>
      <c r="B142" s="112"/>
      <c r="C142" s="112"/>
      <c r="D142" s="113"/>
      <c r="E142" s="113"/>
      <c r="F142" s="113"/>
      <c r="G142" s="113"/>
      <c r="H142" s="113"/>
      <c r="I142" s="113"/>
      <c r="J142" s="113"/>
      <c r="K142" s="113"/>
      <c r="L142" s="113"/>
      <c r="M142" s="113"/>
      <c r="N142" s="113"/>
      <c r="O142" s="113"/>
      <c r="P142" s="113"/>
      <c r="Q142" s="113"/>
      <c r="R142" s="113"/>
      <c r="S142" s="113"/>
      <c r="T142" s="113"/>
      <c r="U142" s="113"/>
      <c r="V142" s="113"/>
    </row>
    <row r="143" spans="1:22" ht="14.5" x14ac:dyDescent="0.35">
      <c r="A143" s="112"/>
      <c r="B143" s="112"/>
      <c r="C143" s="112"/>
      <c r="D143" s="113"/>
      <c r="E143" s="113"/>
      <c r="F143" s="113"/>
      <c r="G143" s="113"/>
      <c r="H143" s="113"/>
      <c r="I143" s="113"/>
      <c r="J143" s="113"/>
      <c r="K143" s="113"/>
      <c r="L143" s="113"/>
      <c r="M143" s="113"/>
      <c r="N143" s="113"/>
      <c r="O143" s="113"/>
      <c r="P143" s="113"/>
      <c r="Q143" s="113"/>
      <c r="R143" s="113"/>
      <c r="S143" s="113"/>
      <c r="T143" s="113"/>
      <c r="U143" s="113"/>
      <c r="V143" s="113"/>
    </row>
    <row r="144" spans="1:22" ht="14.5" x14ac:dyDescent="0.35">
      <c r="A144" s="112"/>
      <c r="B144" s="112"/>
      <c r="C144" s="112"/>
      <c r="D144" s="113"/>
      <c r="E144" s="113"/>
      <c r="F144" s="113"/>
      <c r="G144" s="113"/>
      <c r="H144" s="113"/>
      <c r="I144" s="113"/>
      <c r="J144" s="113"/>
      <c r="K144" s="113"/>
      <c r="L144" s="113"/>
      <c r="M144" s="113"/>
      <c r="N144" s="113"/>
      <c r="O144" s="113"/>
      <c r="P144" s="113"/>
      <c r="Q144" s="113"/>
      <c r="R144" s="113"/>
      <c r="S144" s="113"/>
      <c r="T144" s="113"/>
      <c r="U144" s="113"/>
      <c r="V144" s="113"/>
    </row>
    <row r="145" spans="1:22" ht="14.5" x14ac:dyDescent="0.35">
      <c r="A145" s="112"/>
      <c r="B145" s="112"/>
      <c r="C145" s="112"/>
      <c r="D145" s="113"/>
      <c r="E145" s="113"/>
      <c r="F145" s="113"/>
      <c r="G145" s="113"/>
      <c r="H145" s="113"/>
      <c r="I145" s="113"/>
      <c r="J145" s="113"/>
      <c r="K145" s="113"/>
      <c r="L145" s="113"/>
      <c r="M145" s="113"/>
      <c r="N145" s="113"/>
      <c r="O145" s="113"/>
      <c r="P145" s="113"/>
      <c r="Q145" s="113"/>
      <c r="R145" s="113"/>
      <c r="S145" s="113"/>
      <c r="T145" s="113"/>
      <c r="U145" s="113"/>
      <c r="V145" s="113"/>
    </row>
    <row r="146" spans="1:22" ht="14.5" x14ac:dyDescent="0.35">
      <c r="A146" s="112"/>
      <c r="B146" s="112"/>
      <c r="C146" s="112"/>
      <c r="D146" s="113"/>
      <c r="E146" s="113"/>
      <c r="F146" s="113"/>
      <c r="G146" s="113"/>
      <c r="H146" s="113"/>
      <c r="I146" s="113"/>
      <c r="J146" s="113"/>
      <c r="K146" s="113"/>
      <c r="L146" s="113"/>
      <c r="M146" s="113"/>
      <c r="N146" s="113"/>
      <c r="O146" s="113"/>
      <c r="P146" s="113"/>
      <c r="Q146" s="113"/>
      <c r="R146" s="113"/>
      <c r="S146" s="113"/>
      <c r="T146" s="113"/>
      <c r="U146" s="113"/>
      <c r="V146" s="113"/>
    </row>
    <row r="147" spans="1:22" ht="14.5" x14ac:dyDescent="0.35">
      <c r="A147" s="112"/>
      <c r="B147" s="112"/>
      <c r="C147" s="112"/>
      <c r="D147" s="113"/>
      <c r="E147" s="113"/>
      <c r="F147" s="113"/>
      <c r="G147" s="113"/>
      <c r="H147" s="113"/>
      <c r="I147" s="113"/>
      <c r="J147" s="113"/>
      <c r="K147" s="113"/>
      <c r="L147" s="113"/>
      <c r="M147" s="113"/>
      <c r="N147" s="113"/>
      <c r="O147" s="113"/>
      <c r="P147" s="113"/>
      <c r="Q147" s="113"/>
      <c r="R147" s="113"/>
      <c r="S147" s="113"/>
      <c r="T147" s="113"/>
      <c r="U147" s="113"/>
      <c r="V147" s="113"/>
    </row>
    <row r="148" spans="1:22" ht="14.5" x14ac:dyDescent="0.35">
      <c r="A148" s="112"/>
      <c r="B148" s="112"/>
      <c r="C148" s="112"/>
      <c r="D148" s="113"/>
      <c r="E148" s="113"/>
      <c r="F148" s="113"/>
      <c r="G148" s="113"/>
      <c r="H148" s="113"/>
      <c r="I148" s="113"/>
      <c r="J148" s="113"/>
      <c r="K148" s="113"/>
      <c r="L148" s="113"/>
      <c r="M148" s="113"/>
      <c r="N148" s="113"/>
      <c r="O148" s="113"/>
      <c r="P148" s="113"/>
      <c r="Q148" s="113"/>
      <c r="R148" s="113"/>
      <c r="S148" s="113"/>
      <c r="T148" s="113"/>
      <c r="U148" s="113"/>
      <c r="V148" s="113"/>
    </row>
    <row r="149" spans="1:22" ht="14.5" x14ac:dyDescent="0.35">
      <c r="A149" s="112"/>
      <c r="B149" s="112"/>
      <c r="C149" s="112"/>
      <c r="D149" s="113"/>
      <c r="E149" s="113"/>
      <c r="F149" s="113"/>
      <c r="G149" s="113"/>
      <c r="H149" s="113"/>
      <c r="I149" s="113"/>
      <c r="J149" s="113"/>
      <c r="K149" s="113"/>
      <c r="L149" s="113"/>
      <c r="M149" s="113"/>
      <c r="N149" s="113"/>
      <c r="O149" s="113"/>
      <c r="P149" s="113"/>
      <c r="Q149" s="113"/>
      <c r="R149" s="113"/>
      <c r="S149" s="113"/>
      <c r="T149" s="113"/>
      <c r="U149" s="113"/>
      <c r="V149" s="113"/>
    </row>
    <row r="150" spans="1:22" ht="14.5" x14ac:dyDescent="0.35">
      <c r="A150" s="112"/>
      <c r="B150" s="112"/>
      <c r="C150" s="112"/>
      <c r="D150" s="113"/>
      <c r="E150" s="113"/>
      <c r="F150" s="113"/>
      <c r="G150" s="113"/>
      <c r="H150" s="113"/>
      <c r="I150" s="113"/>
      <c r="J150" s="113"/>
      <c r="K150" s="113"/>
      <c r="L150" s="113"/>
      <c r="M150" s="113"/>
      <c r="N150" s="113"/>
      <c r="O150" s="113"/>
      <c r="P150" s="113"/>
      <c r="Q150" s="113"/>
      <c r="R150" s="113"/>
      <c r="S150" s="113"/>
      <c r="T150" s="113"/>
      <c r="U150" s="113"/>
      <c r="V150" s="113"/>
    </row>
    <row r="151" spans="1:22" ht="14.5" x14ac:dyDescent="0.35">
      <c r="A151" s="112"/>
      <c r="B151" s="112"/>
      <c r="C151" s="112"/>
      <c r="D151" s="113"/>
      <c r="E151" s="113"/>
      <c r="F151" s="113"/>
      <c r="G151" s="113"/>
      <c r="H151" s="113"/>
      <c r="I151" s="113"/>
      <c r="J151" s="113"/>
      <c r="K151" s="113"/>
      <c r="L151" s="113"/>
      <c r="M151" s="113"/>
      <c r="N151" s="113"/>
      <c r="O151" s="113"/>
      <c r="P151" s="113"/>
      <c r="Q151" s="113"/>
      <c r="R151" s="113"/>
      <c r="S151" s="113"/>
      <c r="T151" s="113"/>
      <c r="U151" s="113"/>
      <c r="V151" s="113"/>
    </row>
    <row r="152" spans="1:22" ht="14.5" x14ac:dyDescent="0.35">
      <c r="A152" s="112"/>
      <c r="B152" s="112"/>
      <c r="C152" s="112"/>
      <c r="D152" s="113"/>
      <c r="E152" s="113"/>
      <c r="F152" s="113"/>
      <c r="G152" s="113"/>
      <c r="H152" s="113"/>
      <c r="I152" s="113"/>
      <c r="J152" s="113"/>
      <c r="K152" s="113"/>
      <c r="L152" s="113"/>
      <c r="M152" s="113"/>
      <c r="N152" s="113"/>
      <c r="O152" s="113"/>
      <c r="P152" s="113"/>
      <c r="Q152" s="113"/>
      <c r="R152" s="113"/>
      <c r="S152" s="113"/>
      <c r="T152" s="113"/>
      <c r="U152" s="113"/>
      <c r="V152" s="113"/>
    </row>
    <row r="153" spans="1:22" ht="14.5" x14ac:dyDescent="0.35">
      <c r="A153" s="112"/>
      <c r="B153" s="112"/>
      <c r="C153" s="112"/>
      <c r="D153" s="113"/>
      <c r="E153" s="113"/>
      <c r="F153" s="113"/>
      <c r="G153" s="113"/>
      <c r="H153" s="113"/>
      <c r="I153" s="113"/>
      <c r="J153" s="113"/>
      <c r="K153" s="113"/>
      <c r="L153" s="113"/>
      <c r="M153" s="113"/>
      <c r="N153" s="113"/>
      <c r="O153" s="113"/>
      <c r="P153" s="113"/>
      <c r="Q153" s="113"/>
      <c r="R153" s="113"/>
      <c r="S153" s="113"/>
      <c r="T153" s="113"/>
      <c r="U153" s="113"/>
      <c r="V153" s="113"/>
    </row>
    <row r="154" spans="1:22" ht="14.5" x14ac:dyDescent="0.35">
      <c r="A154" s="112"/>
      <c r="B154" s="112"/>
      <c r="C154" s="112"/>
      <c r="D154" s="113"/>
      <c r="E154" s="113"/>
      <c r="F154" s="113"/>
      <c r="G154" s="113"/>
      <c r="H154" s="113"/>
      <c r="I154" s="113"/>
      <c r="J154" s="113"/>
      <c r="K154" s="113"/>
      <c r="L154" s="113"/>
      <c r="M154" s="113"/>
      <c r="N154" s="113"/>
      <c r="O154" s="113"/>
      <c r="P154" s="113"/>
      <c r="Q154" s="113"/>
      <c r="R154" s="113"/>
      <c r="S154" s="113"/>
      <c r="T154" s="113"/>
      <c r="U154" s="113"/>
      <c r="V154" s="113"/>
    </row>
    <row r="155" spans="1:22" ht="14.5" x14ac:dyDescent="0.35">
      <c r="A155" s="112"/>
      <c r="B155" s="112"/>
      <c r="C155" s="112"/>
      <c r="D155" s="113"/>
      <c r="E155" s="113"/>
      <c r="F155" s="113"/>
      <c r="G155" s="113"/>
      <c r="H155" s="113"/>
      <c r="I155" s="113"/>
      <c r="J155" s="113"/>
      <c r="K155" s="113"/>
      <c r="L155" s="113"/>
      <c r="M155" s="113"/>
      <c r="N155" s="113"/>
      <c r="O155" s="113"/>
      <c r="P155" s="113"/>
      <c r="Q155" s="113"/>
      <c r="R155" s="113"/>
      <c r="S155" s="113"/>
      <c r="T155" s="113"/>
      <c r="U155" s="113"/>
      <c r="V155" s="113"/>
    </row>
    <row r="156" spans="1:22" ht="14.5" x14ac:dyDescent="0.35">
      <c r="A156" s="112"/>
      <c r="B156" s="112"/>
      <c r="C156" s="112"/>
      <c r="D156" s="113"/>
      <c r="E156" s="113"/>
      <c r="F156" s="113"/>
      <c r="G156" s="113"/>
      <c r="H156" s="113"/>
      <c r="I156" s="113"/>
      <c r="J156" s="113"/>
      <c r="K156" s="113"/>
      <c r="L156" s="113"/>
      <c r="M156" s="113"/>
      <c r="N156" s="113"/>
      <c r="O156" s="113"/>
      <c r="P156" s="113"/>
      <c r="Q156" s="113"/>
      <c r="R156" s="113"/>
      <c r="S156" s="113"/>
      <c r="T156" s="113"/>
      <c r="U156" s="113"/>
      <c r="V156" s="113"/>
    </row>
    <row r="157" spans="1:22" ht="14.5" x14ac:dyDescent="0.35">
      <c r="A157" s="112"/>
      <c r="B157" s="112"/>
      <c r="C157" s="112"/>
      <c r="D157" s="113"/>
      <c r="E157" s="113"/>
      <c r="F157" s="113"/>
      <c r="G157" s="113"/>
      <c r="H157" s="113"/>
      <c r="I157" s="113"/>
      <c r="J157" s="113"/>
      <c r="K157" s="113"/>
      <c r="L157" s="113"/>
      <c r="M157" s="113"/>
      <c r="N157" s="113"/>
      <c r="O157" s="113"/>
      <c r="P157" s="113"/>
      <c r="Q157" s="113"/>
      <c r="R157" s="113"/>
      <c r="S157" s="113"/>
      <c r="T157" s="113"/>
      <c r="U157" s="113"/>
      <c r="V157" s="113"/>
    </row>
    <row r="158" spans="1:22" ht="14.5" x14ac:dyDescent="0.35">
      <c r="A158" s="112"/>
      <c r="B158" s="112"/>
      <c r="C158" s="112"/>
      <c r="D158" s="113"/>
      <c r="E158" s="113"/>
      <c r="F158" s="113"/>
      <c r="G158" s="113"/>
      <c r="H158" s="113"/>
      <c r="I158" s="113"/>
      <c r="J158" s="113"/>
      <c r="K158" s="113"/>
      <c r="L158" s="113"/>
      <c r="M158" s="113"/>
      <c r="N158" s="113"/>
      <c r="O158" s="113"/>
      <c r="P158" s="113"/>
      <c r="Q158" s="113"/>
      <c r="R158" s="113"/>
      <c r="S158" s="113"/>
      <c r="T158" s="113"/>
      <c r="U158" s="113"/>
      <c r="V158" s="113"/>
    </row>
    <row r="159" spans="1:22" ht="14.5" x14ac:dyDescent="0.35">
      <c r="A159" s="112"/>
      <c r="B159" s="112"/>
      <c r="C159" s="112"/>
      <c r="D159" s="113"/>
      <c r="E159" s="113"/>
      <c r="F159" s="113"/>
      <c r="G159" s="113"/>
      <c r="H159" s="113"/>
      <c r="I159" s="113"/>
      <c r="J159" s="113"/>
      <c r="K159" s="113"/>
      <c r="L159" s="113"/>
      <c r="M159" s="113"/>
      <c r="N159" s="113"/>
      <c r="O159" s="113"/>
      <c r="P159" s="113"/>
      <c r="Q159" s="113"/>
      <c r="R159" s="113"/>
      <c r="S159" s="113"/>
      <c r="T159" s="113"/>
      <c r="U159" s="113"/>
      <c r="V159" s="113"/>
    </row>
    <row r="160" spans="1:22" ht="14.5" x14ac:dyDescent="0.35">
      <c r="A160" s="112"/>
      <c r="B160" s="112"/>
      <c r="C160" s="112"/>
      <c r="D160" s="113"/>
      <c r="E160" s="113"/>
      <c r="F160" s="113"/>
      <c r="G160" s="113"/>
      <c r="H160" s="113"/>
      <c r="I160" s="113"/>
      <c r="J160" s="113"/>
      <c r="K160" s="113"/>
      <c r="L160" s="113"/>
      <c r="M160" s="113"/>
      <c r="N160" s="113"/>
      <c r="O160" s="113"/>
      <c r="P160" s="113"/>
      <c r="Q160" s="113"/>
      <c r="R160" s="113"/>
      <c r="S160" s="113"/>
      <c r="T160" s="113"/>
      <c r="U160" s="113"/>
      <c r="V160" s="113"/>
    </row>
    <row r="161" spans="1:22" ht="14.5" x14ac:dyDescent="0.35">
      <c r="A161" s="112"/>
      <c r="B161" s="112"/>
      <c r="C161" s="112"/>
      <c r="D161" s="113"/>
      <c r="E161" s="113"/>
      <c r="F161" s="113"/>
      <c r="G161" s="113"/>
      <c r="H161" s="113"/>
      <c r="I161" s="113"/>
      <c r="J161" s="113"/>
      <c r="K161" s="113"/>
      <c r="L161" s="113"/>
      <c r="M161" s="113"/>
      <c r="N161" s="113"/>
      <c r="O161" s="113"/>
      <c r="P161" s="113"/>
      <c r="Q161" s="113"/>
      <c r="R161" s="113"/>
      <c r="S161" s="113"/>
      <c r="T161" s="113"/>
      <c r="U161" s="113"/>
      <c r="V161" s="113"/>
    </row>
    <row r="162" spans="1:22" ht="14.5" x14ac:dyDescent="0.35">
      <c r="A162" s="112"/>
      <c r="B162" s="112"/>
      <c r="C162" s="112"/>
      <c r="D162" s="113"/>
      <c r="E162" s="113"/>
      <c r="F162" s="113"/>
      <c r="G162" s="113"/>
      <c r="H162" s="113"/>
      <c r="I162" s="113"/>
      <c r="J162" s="113"/>
      <c r="K162" s="113"/>
      <c r="L162" s="113"/>
      <c r="M162" s="113"/>
      <c r="N162" s="113"/>
      <c r="O162" s="113"/>
      <c r="P162" s="113"/>
      <c r="Q162" s="113"/>
      <c r="R162" s="113"/>
      <c r="S162" s="113"/>
      <c r="T162" s="113"/>
      <c r="U162" s="113"/>
      <c r="V162" s="113"/>
    </row>
    <row r="163" spans="1:22" ht="14.5" x14ac:dyDescent="0.35">
      <c r="A163" s="112"/>
      <c r="B163" s="112"/>
      <c r="C163" s="112"/>
      <c r="D163" s="113"/>
      <c r="E163" s="113"/>
      <c r="F163" s="113"/>
      <c r="G163" s="113"/>
      <c r="H163" s="113"/>
      <c r="I163" s="113"/>
      <c r="J163" s="113"/>
      <c r="K163" s="113"/>
      <c r="L163" s="113"/>
      <c r="M163" s="113"/>
      <c r="N163" s="113"/>
      <c r="O163" s="113"/>
      <c r="P163" s="113"/>
      <c r="Q163" s="113"/>
      <c r="R163" s="113"/>
      <c r="S163" s="113"/>
      <c r="T163" s="113"/>
      <c r="U163" s="113"/>
      <c r="V163" s="113"/>
    </row>
    <row r="164" spans="1:22" ht="14.5" x14ac:dyDescent="0.35">
      <c r="A164" s="112"/>
      <c r="B164" s="112"/>
      <c r="C164" s="112"/>
      <c r="D164" s="113"/>
      <c r="E164" s="113"/>
      <c r="F164" s="113"/>
      <c r="G164" s="113"/>
      <c r="H164" s="113"/>
      <c r="I164" s="113"/>
      <c r="J164" s="113"/>
      <c r="K164" s="113"/>
      <c r="L164" s="113"/>
      <c r="M164" s="113"/>
      <c r="N164" s="113"/>
      <c r="O164" s="113"/>
      <c r="P164" s="113"/>
      <c r="Q164" s="113"/>
      <c r="R164" s="113"/>
      <c r="S164" s="113"/>
      <c r="T164" s="113"/>
      <c r="U164" s="113"/>
      <c r="V164" s="113"/>
    </row>
    <row r="165" spans="1:22" ht="14.5" x14ac:dyDescent="0.35">
      <c r="A165" s="112"/>
      <c r="B165" s="112"/>
      <c r="C165" s="112"/>
      <c r="D165" s="113"/>
      <c r="E165" s="113"/>
      <c r="F165" s="113"/>
      <c r="G165" s="113"/>
      <c r="H165" s="113"/>
      <c r="I165" s="113"/>
      <c r="J165" s="113"/>
      <c r="K165" s="113"/>
      <c r="L165" s="113"/>
      <c r="M165" s="113"/>
      <c r="N165" s="113"/>
      <c r="O165" s="113"/>
      <c r="P165" s="113"/>
      <c r="Q165" s="113"/>
      <c r="R165" s="113"/>
      <c r="S165" s="113"/>
      <c r="T165" s="113"/>
      <c r="U165" s="113"/>
      <c r="V165" s="113"/>
    </row>
    <row r="166" spans="1:22" ht="14.5" x14ac:dyDescent="0.35">
      <c r="A166" s="112"/>
      <c r="B166" s="112"/>
      <c r="C166" s="112"/>
      <c r="D166" s="113"/>
      <c r="E166" s="113"/>
      <c r="F166" s="113"/>
      <c r="G166" s="113"/>
      <c r="H166" s="113"/>
      <c r="I166" s="113"/>
      <c r="J166" s="113"/>
      <c r="K166" s="113"/>
      <c r="L166" s="113"/>
      <c r="M166" s="113"/>
      <c r="N166" s="113"/>
      <c r="O166" s="113"/>
      <c r="P166" s="113"/>
      <c r="Q166" s="113"/>
      <c r="R166" s="113"/>
      <c r="S166" s="113"/>
      <c r="T166" s="113"/>
      <c r="U166" s="113"/>
      <c r="V166" s="113"/>
    </row>
    <row r="167" spans="1:22" ht="14.5" x14ac:dyDescent="0.35">
      <c r="A167" s="112"/>
      <c r="B167" s="112"/>
      <c r="C167" s="112"/>
      <c r="D167" s="113"/>
      <c r="E167" s="113"/>
      <c r="F167" s="113"/>
      <c r="G167" s="113"/>
      <c r="H167" s="113"/>
      <c r="I167" s="113"/>
      <c r="J167" s="113"/>
      <c r="K167" s="113"/>
      <c r="L167" s="113"/>
      <c r="M167" s="113"/>
      <c r="N167" s="113"/>
      <c r="O167" s="113"/>
      <c r="P167" s="113"/>
      <c r="Q167" s="113"/>
      <c r="R167" s="113"/>
      <c r="S167" s="113"/>
      <c r="T167" s="113"/>
      <c r="U167" s="113"/>
      <c r="V167" s="113"/>
    </row>
    <row r="168" spans="1:22" ht="14.5" x14ac:dyDescent="0.35">
      <c r="A168" s="112"/>
      <c r="B168" s="112"/>
      <c r="C168" s="112"/>
      <c r="D168" s="113"/>
      <c r="E168" s="113"/>
      <c r="F168" s="113"/>
      <c r="G168" s="113"/>
      <c r="H168" s="113"/>
      <c r="I168" s="113"/>
      <c r="J168" s="113"/>
      <c r="K168" s="113"/>
      <c r="L168" s="113"/>
      <c r="M168" s="113"/>
      <c r="N168" s="113"/>
      <c r="O168" s="113"/>
      <c r="P168" s="113"/>
      <c r="Q168" s="113"/>
      <c r="R168" s="113"/>
      <c r="S168" s="113"/>
      <c r="T168" s="113"/>
      <c r="U168" s="113"/>
      <c r="V168" s="113"/>
    </row>
    <row r="169" spans="1:22" ht="14.5" x14ac:dyDescent="0.35">
      <c r="A169" s="112"/>
      <c r="B169" s="112"/>
      <c r="C169" s="112"/>
      <c r="D169" s="113"/>
      <c r="E169" s="113"/>
      <c r="F169" s="113"/>
      <c r="G169" s="113"/>
      <c r="H169" s="113"/>
      <c r="I169" s="113"/>
      <c r="J169" s="113"/>
      <c r="K169" s="113"/>
      <c r="L169" s="113"/>
      <c r="M169" s="113"/>
      <c r="N169" s="113"/>
      <c r="O169" s="113"/>
      <c r="P169" s="113"/>
      <c r="Q169" s="113"/>
      <c r="R169" s="113"/>
      <c r="S169" s="113"/>
      <c r="T169" s="113"/>
      <c r="U169" s="113"/>
      <c r="V169" s="113"/>
    </row>
    <row r="170" spans="1:22" ht="14.5" x14ac:dyDescent="0.35">
      <c r="A170" s="112"/>
      <c r="B170" s="112"/>
      <c r="C170" s="112"/>
      <c r="D170" s="113"/>
      <c r="E170" s="113"/>
      <c r="F170" s="113"/>
      <c r="G170" s="113"/>
      <c r="H170" s="113"/>
      <c r="I170" s="113"/>
      <c r="J170" s="113"/>
      <c r="K170" s="113"/>
      <c r="L170" s="113"/>
      <c r="M170" s="113"/>
      <c r="N170" s="113"/>
      <c r="O170" s="113"/>
      <c r="P170" s="113"/>
      <c r="Q170" s="113"/>
      <c r="R170" s="113"/>
      <c r="S170" s="113"/>
      <c r="T170" s="113"/>
      <c r="U170" s="113"/>
      <c r="V170" s="113"/>
    </row>
    <row r="171" spans="1:22" ht="14.5" x14ac:dyDescent="0.35">
      <c r="A171" s="112"/>
      <c r="B171" s="112"/>
      <c r="C171" s="112"/>
      <c r="D171" s="113"/>
      <c r="E171" s="113"/>
      <c r="F171" s="113"/>
      <c r="G171" s="113"/>
      <c r="H171" s="113"/>
      <c r="I171" s="113"/>
      <c r="J171" s="113"/>
      <c r="K171" s="113"/>
      <c r="L171" s="113"/>
      <c r="M171" s="113"/>
      <c r="N171" s="113"/>
      <c r="O171" s="113"/>
      <c r="P171" s="113"/>
      <c r="Q171" s="113"/>
      <c r="R171" s="113"/>
      <c r="S171" s="113"/>
      <c r="T171" s="113"/>
      <c r="U171" s="113"/>
      <c r="V171" s="113"/>
    </row>
    <row r="172" spans="1:22" ht="14.5" x14ac:dyDescent="0.35">
      <c r="A172" s="112"/>
      <c r="B172" s="112"/>
      <c r="C172" s="112"/>
      <c r="D172" s="113"/>
      <c r="E172" s="113"/>
      <c r="F172" s="113"/>
      <c r="G172" s="113"/>
      <c r="H172" s="113"/>
      <c r="I172" s="113"/>
      <c r="J172" s="113"/>
      <c r="K172" s="113"/>
      <c r="L172" s="113"/>
      <c r="M172" s="113"/>
      <c r="N172" s="113"/>
      <c r="O172" s="113"/>
      <c r="P172" s="113"/>
      <c r="Q172" s="113"/>
      <c r="R172" s="113"/>
      <c r="S172" s="113"/>
      <c r="T172" s="113"/>
      <c r="U172" s="113"/>
      <c r="V172" s="113"/>
    </row>
    <row r="173" spans="1:22" ht="14.5" x14ac:dyDescent="0.35">
      <c r="A173" s="112"/>
      <c r="B173" s="112"/>
      <c r="C173" s="112"/>
      <c r="D173" s="113"/>
      <c r="E173" s="113"/>
      <c r="F173" s="113"/>
      <c r="G173" s="113"/>
      <c r="H173" s="113"/>
      <c r="I173" s="113"/>
      <c r="J173" s="113"/>
      <c r="K173" s="113"/>
      <c r="L173" s="113"/>
      <c r="M173" s="113"/>
      <c r="N173" s="113"/>
      <c r="O173" s="113"/>
      <c r="P173" s="113"/>
      <c r="Q173" s="113"/>
      <c r="R173" s="113"/>
      <c r="S173" s="113"/>
      <c r="T173" s="113"/>
      <c r="U173" s="113"/>
      <c r="V173" s="113"/>
    </row>
    <row r="174" spans="1:22" ht="14.5" x14ac:dyDescent="0.35">
      <c r="A174" s="112"/>
      <c r="B174" s="112"/>
      <c r="C174" s="112"/>
      <c r="D174" s="113"/>
      <c r="E174" s="113"/>
      <c r="F174" s="113"/>
      <c r="G174" s="113"/>
      <c r="H174" s="113"/>
      <c r="I174" s="113"/>
      <c r="J174" s="113"/>
      <c r="K174" s="113"/>
      <c r="L174" s="113"/>
      <c r="M174" s="113"/>
      <c r="N174" s="113"/>
      <c r="O174" s="113"/>
      <c r="P174" s="113"/>
      <c r="Q174" s="113"/>
      <c r="R174" s="113"/>
      <c r="S174" s="113"/>
      <c r="T174" s="113"/>
      <c r="U174" s="113"/>
      <c r="V174" s="113"/>
    </row>
    <row r="175" spans="1:22" ht="14.5" x14ac:dyDescent="0.35">
      <c r="A175" s="112"/>
      <c r="B175" s="112"/>
      <c r="C175" s="112"/>
      <c r="D175" s="113"/>
      <c r="E175" s="113"/>
      <c r="F175" s="113"/>
      <c r="G175" s="113"/>
      <c r="H175" s="113"/>
      <c r="I175" s="113"/>
      <c r="J175" s="113"/>
      <c r="K175" s="113"/>
      <c r="L175" s="113"/>
      <c r="M175" s="113"/>
      <c r="N175" s="113"/>
      <c r="O175" s="113"/>
      <c r="P175" s="113"/>
      <c r="Q175" s="113"/>
      <c r="R175" s="113"/>
      <c r="S175" s="113"/>
      <c r="T175" s="113"/>
      <c r="U175" s="113"/>
      <c r="V175" s="113"/>
    </row>
    <row r="176" spans="1:22" ht="14.5" x14ac:dyDescent="0.35">
      <c r="A176" s="112"/>
      <c r="B176" s="112"/>
      <c r="C176" s="112"/>
      <c r="D176" s="113"/>
      <c r="E176" s="113"/>
      <c r="F176" s="113"/>
      <c r="G176" s="113"/>
      <c r="H176" s="113"/>
      <c r="I176" s="113"/>
      <c r="J176" s="113"/>
      <c r="K176" s="113"/>
      <c r="L176" s="113"/>
      <c r="M176" s="113"/>
      <c r="N176" s="113"/>
      <c r="O176" s="113"/>
      <c r="P176" s="113"/>
      <c r="Q176" s="113"/>
      <c r="R176" s="113"/>
      <c r="S176" s="113"/>
      <c r="T176" s="113"/>
      <c r="U176" s="113"/>
      <c r="V176" s="113"/>
    </row>
    <row r="177" spans="1:22" ht="14.5" x14ac:dyDescent="0.35">
      <c r="A177" s="112"/>
      <c r="B177" s="112"/>
      <c r="C177" s="112"/>
      <c r="D177" s="113"/>
      <c r="E177" s="113"/>
      <c r="F177" s="113"/>
      <c r="G177" s="113"/>
      <c r="H177" s="113"/>
      <c r="I177" s="113"/>
      <c r="J177" s="113"/>
      <c r="K177" s="113"/>
      <c r="L177" s="113"/>
      <c r="M177" s="113"/>
      <c r="N177" s="113"/>
      <c r="O177" s="113"/>
      <c r="P177" s="113"/>
      <c r="Q177" s="113"/>
      <c r="R177" s="113"/>
      <c r="S177" s="113"/>
      <c r="T177" s="113"/>
      <c r="U177" s="113"/>
      <c r="V177" s="113"/>
    </row>
    <row r="178" spans="1:22" ht="14.5" x14ac:dyDescent="0.35">
      <c r="A178" s="112"/>
      <c r="B178" s="112"/>
      <c r="C178" s="112"/>
      <c r="D178" s="113"/>
      <c r="E178" s="113"/>
      <c r="F178" s="113"/>
      <c r="G178" s="113"/>
      <c r="H178" s="113"/>
      <c r="I178" s="113"/>
      <c r="J178" s="113"/>
      <c r="K178" s="113"/>
      <c r="L178" s="113"/>
      <c r="M178" s="113"/>
      <c r="N178" s="113"/>
      <c r="O178" s="113"/>
      <c r="P178" s="113"/>
      <c r="Q178" s="113"/>
      <c r="R178" s="113"/>
      <c r="S178" s="113"/>
      <c r="T178" s="113"/>
      <c r="U178" s="113"/>
      <c r="V178" s="113"/>
    </row>
    <row r="179" spans="1:22" ht="14.5" x14ac:dyDescent="0.35">
      <c r="A179" s="112"/>
      <c r="B179" s="112"/>
      <c r="C179" s="112"/>
      <c r="D179" s="113"/>
      <c r="E179" s="113"/>
      <c r="F179" s="113"/>
      <c r="G179" s="113"/>
      <c r="H179" s="113"/>
      <c r="I179" s="113"/>
      <c r="J179" s="113"/>
      <c r="K179" s="113"/>
      <c r="L179" s="113"/>
      <c r="M179" s="113"/>
      <c r="N179" s="113"/>
      <c r="O179" s="113"/>
      <c r="P179" s="113"/>
      <c r="Q179" s="113"/>
      <c r="R179" s="113"/>
      <c r="S179" s="113"/>
      <c r="T179" s="113"/>
      <c r="U179" s="113"/>
      <c r="V179" s="113"/>
    </row>
    <row r="180" spans="1:22" ht="14.5" x14ac:dyDescent="0.35">
      <c r="A180" s="112"/>
      <c r="B180" s="112"/>
      <c r="C180" s="112"/>
      <c r="D180" s="113"/>
      <c r="E180" s="113"/>
      <c r="F180" s="113"/>
      <c r="G180" s="113"/>
      <c r="H180" s="113"/>
      <c r="I180" s="113"/>
      <c r="J180" s="113"/>
      <c r="K180" s="113"/>
      <c r="L180" s="113"/>
      <c r="M180" s="113"/>
      <c r="N180" s="113"/>
      <c r="O180" s="113"/>
      <c r="P180" s="113"/>
      <c r="Q180" s="113"/>
      <c r="R180" s="113"/>
      <c r="S180" s="113"/>
      <c r="T180" s="113"/>
      <c r="U180" s="113"/>
      <c r="V180" s="113"/>
    </row>
    <row r="181" spans="1:22" ht="14.5" x14ac:dyDescent="0.35">
      <c r="A181" s="112"/>
      <c r="B181" s="112"/>
      <c r="C181" s="112"/>
      <c r="D181" s="113"/>
      <c r="E181" s="113"/>
      <c r="F181" s="113"/>
      <c r="G181" s="113"/>
      <c r="H181" s="113"/>
      <c r="I181" s="113"/>
      <c r="J181" s="113"/>
      <c r="K181" s="113"/>
      <c r="L181" s="113"/>
      <c r="M181" s="113"/>
      <c r="N181" s="113"/>
      <c r="O181" s="113"/>
      <c r="P181" s="113"/>
      <c r="Q181" s="113"/>
      <c r="R181" s="113"/>
      <c r="S181" s="113"/>
      <c r="T181" s="113"/>
      <c r="U181" s="113"/>
      <c r="V181" s="113"/>
    </row>
    <row r="182" spans="1:22" ht="14.5" x14ac:dyDescent="0.35">
      <c r="A182" s="112"/>
      <c r="B182" s="112"/>
      <c r="C182" s="112"/>
      <c r="D182" s="113"/>
      <c r="E182" s="113"/>
      <c r="F182" s="113"/>
      <c r="G182" s="113"/>
      <c r="H182" s="113"/>
      <c r="I182" s="113"/>
      <c r="J182" s="113"/>
      <c r="K182" s="113"/>
      <c r="L182" s="113"/>
      <c r="M182" s="113"/>
      <c r="N182" s="113"/>
      <c r="O182" s="113"/>
      <c r="P182" s="113"/>
      <c r="Q182" s="113"/>
      <c r="R182" s="113"/>
      <c r="S182" s="113"/>
      <c r="T182" s="113"/>
      <c r="U182" s="113"/>
      <c r="V182" s="113"/>
    </row>
    <row r="183" spans="1:22" ht="14.5" x14ac:dyDescent="0.35">
      <c r="A183" s="112"/>
      <c r="B183" s="112"/>
      <c r="C183" s="112"/>
      <c r="D183" s="113"/>
      <c r="E183" s="113"/>
      <c r="F183" s="113"/>
      <c r="G183" s="113"/>
      <c r="H183" s="113"/>
      <c r="I183" s="113"/>
      <c r="J183" s="113"/>
      <c r="K183" s="113"/>
      <c r="L183" s="113"/>
      <c r="M183" s="113"/>
      <c r="N183" s="113"/>
      <c r="O183" s="113"/>
      <c r="P183" s="113"/>
      <c r="Q183" s="113"/>
      <c r="R183" s="113"/>
      <c r="S183" s="113"/>
      <c r="T183" s="113"/>
      <c r="U183" s="113"/>
      <c r="V183" s="113"/>
    </row>
    <row r="184" spans="1:22" ht="14.5" x14ac:dyDescent="0.35">
      <c r="A184" s="112"/>
      <c r="B184" s="112"/>
      <c r="C184" s="112"/>
      <c r="D184" s="113"/>
      <c r="E184" s="113"/>
      <c r="F184" s="113"/>
      <c r="G184" s="113"/>
      <c r="H184" s="113"/>
      <c r="I184" s="113"/>
      <c r="J184" s="113"/>
      <c r="K184" s="113"/>
      <c r="L184" s="113"/>
      <c r="M184" s="113"/>
      <c r="N184" s="113"/>
      <c r="O184" s="113"/>
      <c r="P184" s="113"/>
      <c r="Q184" s="113"/>
      <c r="R184" s="113"/>
      <c r="S184" s="113"/>
      <c r="T184" s="113"/>
      <c r="U184" s="113"/>
      <c r="V184" s="113"/>
    </row>
    <row r="185" spans="1:22" ht="14.5" x14ac:dyDescent="0.35">
      <c r="A185" s="112"/>
      <c r="B185" s="112"/>
      <c r="C185" s="112"/>
      <c r="D185" s="113"/>
      <c r="E185" s="113"/>
      <c r="F185" s="113"/>
      <c r="G185" s="113"/>
      <c r="H185" s="113"/>
      <c r="I185" s="113"/>
      <c r="J185" s="113"/>
      <c r="K185" s="113"/>
      <c r="L185" s="113"/>
      <c r="M185" s="113"/>
      <c r="N185" s="113"/>
      <c r="O185" s="113"/>
      <c r="P185" s="113"/>
      <c r="Q185" s="113"/>
      <c r="R185" s="113"/>
      <c r="S185" s="113"/>
      <c r="T185" s="113"/>
      <c r="U185" s="113"/>
      <c r="V185" s="113"/>
    </row>
    <row r="186" spans="1:22" ht="14.5" x14ac:dyDescent="0.35">
      <c r="A186" s="112"/>
      <c r="B186" s="112"/>
      <c r="C186" s="112"/>
      <c r="D186" s="113"/>
      <c r="E186" s="113"/>
      <c r="F186" s="113"/>
      <c r="G186" s="113"/>
      <c r="H186" s="113"/>
      <c r="I186" s="113"/>
      <c r="J186" s="113"/>
      <c r="K186" s="113"/>
      <c r="L186" s="113"/>
      <c r="M186" s="113"/>
      <c r="N186" s="113"/>
      <c r="O186" s="113"/>
      <c r="P186" s="113"/>
      <c r="Q186" s="113"/>
      <c r="R186" s="113"/>
      <c r="S186" s="113"/>
      <c r="T186" s="113"/>
      <c r="U186" s="113"/>
      <c r="V186" s="113"/>
    </row>
    <row r="187" spans="1:22" ht="14.5" x14ac:dyDescent="0.35">
      <c r="A187" s="112"/>
      <c r="B187" s="112"/>
      <c r="C187" s="112"/>
      <c r="D187" s="113"/>
      <c r="E187" s="113"/>
      <c r="F187" s="113"/>
      <c r="G187" s="113"/>
      <c r="H187" s="113"/>
      <c r="I187" s="113"/>
      <c r="J187" s="113"/>
      <c r="K187" s="113"/>
      <c r="L187" s="113"/>
      <c r="M187" s="113"/>
      <c r="N187" s="113"/>
      <c r="O187" s="113"/>
      <c r="P187" s="113"/>
      <c r="Q187" s="113"/>
      <c r="R187" s="113"/>
      <c r="S187" s="113"/>
      <c r="T187" s="113"/>
      <c r="U187" s="113"/>
      <c r="V187" s="113"/>
    </row>
    <row r="188" spans="1:22" ht="14.5" x14ac:dyDescent="0.35">
      <c r="A188" s="112"/>
      <c r="B188" s="112"/>
      <c r="C188" s="112"/>
      <c r="D188" s="113"/>
      <c r="E188" s="113"/>
      <c r="F188" s="113"/>
      <c r="G188" s="113"/>
      <c r="H188" s="113"/>
      <c r="I188" s="113"/>
      <c r="J188" s="113"/>
      <c r="K188" s="113"/>
      <c r="L188" s="113"/>
      <c r="M188" s="113"/>
      <c r="N188" s="113"/>
      <c r="O188" s="113"/>
      <c r="P188" s="113"/>
      <c r="Q188" s="113"/>
      <c r="R188" s="113"/>
      <c r="S188" s="113"/>
      <c r="T188" s="113"/>
      <c r="U188" s="113"/>
      <c r="V188" s="113"/>
    </row>
    <row r="189" spans="1:22" ht="14.5" x14ac:dyDescent="0.35">
      <c r="A189" s="112"/>
      <c r="B189" s="112"/>
      <c r="C189" s="112"/>
      <c r="D189" s="113"/>
      <c r="E189" s="113"/>
      <c r="F189" s="113"/>
      <c r="G189" s="113"/>
      <c r="H189" s="113"/>
      <c r="I189" s="113"/>
      <c r="J189" s="113"/>
      <c r="K189" s="113"/>
      <c r="L189" s="113"/>
      <c r="M189" s="113"/>
      <c r="N189" s="113"/>
      <c r="O189" s="113"/>
      <c r="P189" s="113"/>
      <c r="Q189" s="113"/>
      <c r="R189" s="113"/>
      <c r="S189" s="113"/>
      <c r="T189" s="113"/>
      <c r="U189" s="113"/>
      <c r="V189" s="113"/>
    </row>
    <row r="190" spans="1:22" ht="14.5" x14ac:dyDescent="0.35">
      <c r="A190" s="112"/>
      <c r="B190" s="112"/>
      <c r="C190" s="112"/>
      <c r="D190" s="113"/>
      <c r="E190" s="113"/>
      <c r="F190" s="113"/>
      <c r="G190" s="113"/>
      <c r="H190" s="113"/>
      <c r="I190" s="113"/>
      <c r="J190" s="113"/>
      <c r="K190" s="113"/>
      <c r="L190" s="113"/>
      <c r="M190" s="113"/>
      <c r="N190" s="113"/>
      <c r="O190" s="113"/>
      <c r="P190" s="113"/>
      <c r="Q190" s="113"/>
      <c r="R190" s="113"/>
      <c r="S190" s="113"/>
      <c r="T190" s="113"/>
      <c r="U190" s="113"/>
      <c r="V190" s="113"/>
    </row>
    <row r="191" spans="1:22" ht="14.5" x14ac:dyDescent="0.35">
      <c r="A191" s="112"/>
      <c r="B191" s="112"/>
      <c r="C191" s="112"/>
      <c r="D191" s="113"/>
      <c r="E191" s="113"/>
      <c r="F191" s="113"/>
      <c r="G191" s="113"/>
      <c r="H191" s="113"/>
      <c r="I191" s="113"/>
      <c r="J191" s="113"/>
      <c r="K191" s="113"/>
      <c r="L191" s="113"/>
      <c r="M191" s="113"/>
      <c r="N191" s="113"/>
      <c r="O191" s="113"/>
      <c r="P191" s="113"/>
      <c r="Q191" s="113"/>
      <c r="R191" s="113"/>
      <c r="S191" s="113"/>
      <c r="T191" s="113"/>
      <c r="U191" s="113"/>
      <c r="V191" s="113"/>
    </row>
    <row r="192" spans="1:22" ht="14.5" x14ac:dyDescent="0.35">
      <c r="A192" s="112"/>
      <c r="B192" s="112"/>
      <c r="C192" s="112"/>
      <c r="D192" s="113"/>
      <c r="E192" s="113"/>
      <c r="F192" s="113"/>
      <c r="G192" s="113"/>
      <c r="H192" s="113"/>
      <c r="I192" s="113"/>
      <c r="J192" s="113"/>
      <c r="K192" s="113"/>
      <c r="L192" s="113"/>
      <c r="M192" s="113"/>
      <c r="N192" s="113"/>
      <c r="O192" s="113"/>
      <c r="P192" s="113"/>
      <c r="Q192" s="113"/>
      <c r="R192" s="113"/>
      <c r="S192" s="113"/>
      <c r="T192" s="113"/>
      <c r="U192" s="113"/>
      <c r="V192" s="113"/>
    </row>
    <row r="193" spans="1:22" ht="14.5" x14ac:dyDescent="0.35">
      <c r="A193" s="112"/>
      <c r="B193" s="112"/>
      <c r="C193" s="112"/>
      <c r="D193" s="113"/>
      <c r="E193" s="113"/>
      <c r="F193" s="113"/>
      <c r="G193" s="113"/>
      <c r="H193" s="113"/>
      <c r="I193" s="113"/>
      <c r="J193" s="113"/>
      <c r="K193" s="113"/>
      <c r="L193" s="113"/>
      <c r="M193" s="113"/>
      <c r="N193" s="113"/>
      <c r="O193" s="113"/>
      <c r="P193" s="113"/>
      <c r="Q193" s="113"/>
      <c r="R193" s="113"/>
      <c r="S193" s="113"/>
      <c r="T193" s="113"/>
      <c r="U193" s="113"/>
      <c r="V193" s="113"/>
    </row>
    <row r="194" spans="1:22" ht="14.5" x14ac:dyDescent="0.35">
      <c r="A194" s="112"/>
      <c r="B194" s="112"/>
      <c r="C194" s="112"/>
      <c r="D194" s="113"/>
      <c r="E194" s="113"/>
      <c r="F194" s="113"/>
      <c r="G194" s="113"/>
      <c r="H194" s="113"/>
      <c r="I194" s="113"/>
      <c r="J194" s="113"/>
      <c r="K194" s="113"/>
      <c r="L194" s="113"/>
      <c r="M194" s="113"/>
      <c r="N194" s="113"/>
      <c r="O194" s="113"/>
      <c r="P194" s="113"/>
      <c r="Q194" s="113"/>
      <c r="R194" s="113"/>
      <c r="S194" s="113"/>
      <c r="T194" s="113"/>
      <c r="U194" s="113"/>
      <c r="V194" s="113"/>
    </row>
    <row r="195" spans="1:22" ht="14.5" x14ac:dyDescent="0.35">
      <c r="A195" s="112"/>
      <c r="B195" s="112"/>
      <c r="C195" s="112"/>
      <c r="D195" s="113"/>
      <c r="E195" s="113"/>
      <c r="F195" s="113"/>
      <c r="G195" s="113"/>
      <c r="H195" s="113"/>
      <c r="I195" s="113"/>
      <c r="J195" s="113"/>
      <c r="K195" s="113"/>
      <c r="L195" s="113"/>
      <c r="M195" s="113"/>
      <c r="N195" s="113"/>
      <c r="O195" s="113"/>
      <c r="P195" s="113"/>
      <c r="Q195" s="113"/>
      <c r="R195" s="113"/>
      <c r="S195" s="113"/>
      <c r="T195" s="113"/>
      <c r="U195" s="113"/>
      <c r="V195" s="113"/>
    </row>
    <row r="196" spans="1:22" ht="14.5" x14ac:dyDescent="0.35">
      <c r="A196" s="112"/>
      <c r="B196" s="112"/>
      <c r="C196" s="112"/>
      <c r="D196" s="113"/>
      <c r="E196" s="113"/>
      <c r="F196" s="113"/>
      <c r="G196" s="113"/>
      <c r="H196" s="113"/>
      <c r="I196" s="113"/>
      <c r="J196" s="113"/>
      <c r="K196" s="113"/>
      <c r="L196" s="113"/>
      <c r="M196" s="113"/>
      <c r="N196" s="113"/>
      <c r="O196" s="113"/>
      <c r="P196" s="113"/>
      <c r="Q196" s="113"/>
      <c r="R196" s="113"/>
      <c r="S196" s="113"/>
      <c r="T196" s="113"/>
      <c r="U196" s="113"/>
      <c r="V196" s="113"/>
    </row>
    <row r="197" spans="1:22" ht="14.5" x14ac:dyDescent="0.35">
      <c r="A197" s="112"/>
      <c r="B197" s="112"/>
      <c r="C197" s="112"/>
      <c r="D197" s="113"/>
      <c r="E197" s="113"/>
      <c r="F197" s="113"/>
      <c r="G197" s="113"/>
      <c r="H197" s="113"/>
      <c r="I197" s="113"/>
      <c r="J197" s="113"/>
      <c r="K197" s="113"/>
      <c r="L197" s="113"/>
      <c r="M197" s="113"/>
      <c r="N197" s="113"/>
      <c r="O197" s="113"/>
      <c r="P197" s="113"/>
      <c r="Q197" s="113"/>
      <c r="R197" s="113"/>
      <c r="S197" s="113"/>
      <c r="T197" s="113"/>
      <c r="U197" s="113"/>
      <c r="V197" s="113"/>
    </row>
    <row r="198" spans="1:22" ht="14.5" x14ac:dyDescent="0.35">
      <c r="A198" s="112"/>
      <c r="B198" s="112"/>
      <c r="C198" s="112"/>
      <c r="D198" s="113"/>
      <c r="E198" s="113"/>
      <c r="F198" s="113"/>
      <c r="G198" s="113"/>
      <c r="H198" s="113"/>
      <c r="I198" s="113"/>
      <c r="J198" s="113"/>
      <c r="K198" s="113"/>
      <c r="L198" s="113"/>
      <c r="M198" s="113"/>
      <c r="N198" s="113"/>
      <c r="O198" s="113"/>
      <c r="P198" s="113"/>
      <c r="Q198" s="113"/>
      <c r="R198" s="113"/>
      <c r="S198" s="113"/>
      <c r="T198" s="113"/>
      <c r="U198" s="113"/>
      <c r="V198" s="113"/>
    </row>
    <row r="199" spans="1:22" ht="14.5" x14ac:dyDescent="0.35">
      <c r="A199" s="112"/>
      <c r="B199" s="112"/>
      <c r="C199" s="112"/>
      <c r="D199" s="113"/>
      <c r="E199" s="113"/>
      <c r="F199" s="113"/>
      <c r="G199" s="113"/>
      <c r="H199" s="113"/>
      <c r="I199" s="113"/>
      <c r="J199" s="113"/>
      <c r="K199" s="113"/>
      <c r="L199" s="113"/>
      <c r="M199" s="113"/>
      <c r="N199" s="113"/>
      <c r="O199" s="113"/>
      <c r="P199" s="113"/>
      <c r="Q199" s="113"/>
      <c r="R199" s="113"/>
      <c r="S199" s="113"/>
      <c r="T199" s="113"/>
      <c r="U199" s="113"/>
      <c r="V199" s="113"/>
    </row>
    <row r="200" spans="1:22" ht="14.5" x14ac:dyDescent="0.35">
      <c r="A200" s="112"/>
      <c r="B200" s="112"/>
      <c r="C200" s="112"/>
      <c r="D200" s="113"/>
      <c r="E200" s="113"/>
      <c r="F200" s="113"/>
      <c r="G200" s="113"/>
      <c r="H200" s="113"/>
      <c r="I200" s="113"/>
      <c r="J200" s="113"/>
      <c r="K200" s="113"/>
      <c r="L200" s="113"/>
      <c r="M200" s="113"/>
      <c r="N200" s="113"/>
      <c r="O200" s="113"/>
      <c r="P200" s="113"/>
      <c r="Q200" s="113"/>
      <c r="R200" s="113"/>
      <c r="S200" s="113"/>
      <c r="T200" s="113"/>
      <c r="U200" s="113"/>
      <c r="V200" s="113"/>
    </row>
    <row r="201" spans="1:22" ht="14.5" x14ac:dyDescent="0.35">
      <c r="A201" s="112"/>
      <c r="B201" s="112"/>
      <c r="C201" s="112"/>
      <c r="D201" s="113"/>
      <c r="E201" s="113"/>
      <c r="F201" s="113"/>
      <c r="G201" s="113"/>
      <c r="H201" s="113"/>
      <c r="I201" s="113"/>
      <c r="J201" s="113"/>
      <c r="K201" s="113"/>
      <c r="L201" s="113"/>
      <c r="M201" s="113"/>
      <c r="N201" s="113"/>
      <c r="O201" s="113"/>
      <c r="P201" s="113"/>
      <c r="Q201" s="113"/>
      <c r="R201" s="113"/>
      <c r="S201" s="113"/>
      <c r="T201" s="113"/>
      <c r="U201" s="113"/>
      <c r="V201" s="113"/>
    </row>
    <row r="202" spans="1:22" ht="14.5" x14ac:dyDescent="0.35">
      <c r="A202" s="112"/>
      <c r="B202" s="112"/>
      <c r="C202" s="112"/>
      <c r="D202" s="113"/>
      <c r="E202" s="113"/>
      <c r="F202" s="113"/>
      <c r="G202" s="113"/>
      <c r="H202" s="113"/>
      <c r="I202" s="113"/>
      <c r="J202" s="113"/>
      <c r="K202" s="113"/>
      <c r="L202" s="113"/>
      <c r="M202" s="113"/>
      <c r="N202" s="113"/>
      <c r="O202" s="113"/>
      <c r="P202" s="113"/>
      <c r="Q202" s="113"/>
      <c r="R202" s="113"/>
      <c r="S202" s="113"/>
      <c r="T202" s="113"/>
      <c r="U202" s="113"/>
      <c r="V202" s="113"/>
    </row>
    <row r="203" spans="1:22" ht="14.5" x14ac:dyDescent="0.35">
      <c r="A203" s="112"/>
      <c r="B203" s="112"/>
      <c r="C203" s="112"/>
      <c r="D203" s="113"/>
      <c r="E203" s="113"/>
      <c r="F203" s="113"/>
      <c r="G203" s="113"/>
      <c r="H203" s="113"/>
      <c r="I203" s="113"/>
      <c r="J203" s="113"/>
      <c r="K203" s="113"/>
      <c r="L203" s="113"/>
      <c r="M203" s="113"/>
      <c r="N203" s="113"/>
      <c r="O203" s="113"/>
      <c r="P203" s="113"/>
      <c r="Q203" s="113"/>
      <c r="R203" s="113"/>
      <c r="S203" s="113"/>
      <c r="T203" s="113"/>
      <c r="U203" s="113"/>
      <c r="V203" s="113"/>
    </row>
    <row r="204" spans="1:22" ht="14.5" x14ac:dyDescent="0.35">
      <c r="A204" s="112"/>
      <c r="B204" s="112"/>
      <c r="C204" s="112"/>
      <c r="D204" s="113"/>
      <c r="E204" s="113"/>
      <c r="F204" s="113"/>
      <c r="G204" s="113"/>
      <c r="H204" s="113"/>
      <c r="I204" s="113"/>
      <c r="J204" s="113"/>
      <c r="K204" s="113"/>
      <c r="L204" s="113"/>
      <c r="M204" s="113"/>
      <c r="N204" s="113"/>
      <c r="O204" s="113"/>
      <c r="P204" s="113"/>
      <c r="Q204" s="113"/>
      <c r="R204" s="113"/>
      <c r="S204" s="113"/>
      <c r="T204" s="113"/>
      <c r="U204" s="113"/>
      <c r="V204" s="113"/>
    </row>
    <row r="205" spans="1:22" ht="14.5" x14ac:dyDescent="0.35">
      <c r="A205" s="112"/>
      <c r="B205" s="112"/>
      <c r="C205" s="112"/>
      <c r="D205" s="113"/>
      <c r="E205" s="113"/>
      <c r="F205" s="113"/>
      <c r="G205" s="113"/>
      <c r="H205" s="113"/>
      <c r="I205" s="113"/>
      <c r="J205" s="113"/>
      <c r="K205" s="113"/>
      <c r="L205" s="113"/>
      <c r="M205" s="113"/>
      <c r="N205" s="113"/>
      <c r="O205" s="113"/>
      <c r="P205" s="113"/>
      <c r="Q205" s="113"/>
      <c r="R205" s="113"/>
      <c r="S205" s="113"/>
      <c r="T205" s="113"/>
      <c r="U205" s="113"/>
      <c r="V205" s="113"/>
    </row>
    <row r="206" spans="1:22" ht="14.5" x14ac:dyDescent="0.35">
      <c r="A206" s="112"/>
      <c r="B206" s="112"/>
      <c r="C206" s="112"/>
      <c r="D206" s="113"/>
      <c r="E206" s="113"/>
      <c r="F206" s="113"/>
      <c r="G206" s="113"/>
      <c r="H206" s="113"/>
      <c r="I206" s="113"/>
      <c r="J206" s="113"/>
      <c r="K206" s="113"/>
      <c r="L206" s="113"/>
      <c r="M206" s="113"/>
      <c r="N206" s="113"/>
      <c r="O206" s="113"/>
      <c r="P206" s="113"/>
      <c r="Q206" s="113"/>
      <c r="R206" s="113"/>
      <c r="S206" s="113"/>
      <c r="T206" s="113"/>
      <c r="U206" s="113"/>
      <c r="V206" s="113"/>
    </row>
    <row r="207" spans="1:22" ht="14.5" x14ac:dyDescent="0.35">
      <c r="A207" s="112"/>
      <c r="B207" s="112"/>
      <c r="C207" s="112"/>
      <c r="D207" s="113"/>
      <c r="E207" s="113"/>
      <c r="F207" s="113"/>
      <c r="G207" s="113"/>
      <c r="H207" s="113"/>
      <c r="I207" s="113"/>
      <c r="J207" s="113"/>
      <c r="K207" s="113"/>
      <c r="L207" s="113"/>
      <c r="M207" s="113"/>
      <c r="N207" s="113"/>
      <c r="O207" s="113"/>
      <c r="P207" s="113"/>
      <c r="Q207" s="113"/>
      <c r="R207" s="113"/>
      <c r="S207" s="113"/>
      <c r="T207" s="113"/>
      <c r="U207" s="113"/>
      <c r="V207" s="113"/>
    </row>
    <row r="208" spans="1:22" ht="14.5" x14ac:dyDescent="0.35">
      <c r="A208" s="112"/>
      <c r="B208" s="112"/>
      <c r="C208" s="112"/>
      <c r="D208" s="113"/>
      <c r="E208" s="113"/>
      <c r="F208" s="113"/>
      <c r="G208" s="113"/>
      <c r="H208" s="113"/>
      <c r="I208" s="113"/>
      <c r="J208" s="113"/>
      <c r="K208" s="113"/>
      <c r="L208" s="113"/>
      <c r="M208" s="113"/>
      <c r="N208" s="113"/>
      <c r="O208" s="113"/>
      <c r="P208" s="113"/>
      <c r="Q208" s="113"/>
      <c r="R208" s="113"/>
      <c r="S208" s="113"/>
      <c r="T208" s="113"/>
      <c r="U208" s="113"/>
      <c r="V208" s="113"/>
    </row>
    <row r="209" spans="1:22" ht="14.5" x14ac:dyDescent="0.35">
      <c r="A209" s="112"/>
      <c r="B209" s="112"/>
      <c r="C209" s="112"/>
      <c r="D209" s="113"/>
      <c r="E209" s="113"/>
      <c r="F209" s="113"/>
      <c r="G209" s="113"/>
      <c r="H209" s="113"/>
      <c r="I209" s="113"/>
      <c r="J209" s="113"/>
      <c r="K209" s="113"/>
      <c r="L209" s="113"/>
      <c r="M209" s="113"/>
      <c r="N209" s="113"/>
      <c r="O209" s="113"/>
      <c r="P209" s="113"/>
      <c r="Q209" s="113"/>
      <c r="R209" s="113"/>
      <c r="S209" s="113"/>
      <c r="T209" s="113"/>
      <c r="U209" s="113"/>
      <c r="V209" s="113"/>
    </row>
    <row r="210" spans="1:22" ht="14.5" x14ac:dyDescent="0.35">
      <c r="A210" s="112"/>
      <c r="B210" s="112"/>
      <c r="C210" s="112"/>
      <c r="D210" s="113"/>
      <c r="E210" s="113"/>
      <c r="F210" s="113"/>
      <c r="G210" s="113"/>
      <c r="H210" s="113"/>
      <c r="I210" s="113"/>
      <c r="J210" s="113"/>
      <c r="K210" s="113"/>
      <c r="L210" s="113"/>
      <c r="M210" s="113"/>
      <c r="N210" s="113"/>
      <c r="O210" s="113"/>
      <c r="P210" s="113"/>
      <c r="Q210" s="113"/>
      <c r="R210" s="113"/>
      <c r="S210" s="113"/>
      <c r="T210" s="113"/>
      <c r="U210" s="113"/>
      <c r="V210" s="113"/>
    </row>
    <row r="211" spans="1:22" ht="14.5" x14ac:dyDescent="0.35">
      <c r="A211" s="112"/>
      <c r="B211" s="112"/>
      <c r="C211" s="112"/>
      <c r="D211" s="113"/>
      <c r="E211" s="113"/>
      <c r="F211" s="113"/>
      <c r="G211" s="113"/>
      <c r="H211" s="113"/>
      <c r="I211" s="113"/>
      <c r="J211" s="113"/>
      <c r="K211" s="113"/>
      <c r="L211" s="113"/>
      <c r="M211" s="113"/>
      <c r="N211" s="113"/>
      <c r="O211" s="113"/>
      <c r="P211" s="113"/>
      <c r="Q211" s="113"/>
      <c r="R211" s="113"/>
      <c r="S211" s="113"/>
      <c r="T211" s="113"/>
      <c r="U211" s="113"/>
      <c r="V211" s="113"/>
    </row>
    <row r="212" spans="1:22" ht="14.5" x14ac:dyDescent="0.35">
      <c r="A212" s="112"/>
      <c r="B212" s="112"/>
      <c r="C212" s="112"/>
      <c r="D212" s="113"/>
      <c r="E212" s="113"/>
      <c r="F212" s="113"/>
      <c r="G212" s="113"/>
      <c r="H212" s="113"/>
      <c r="I212" s="113"/>
      <c r="J212" s="113"/>
      <c r="K212" s="113"/>
      <c r="L212" s="113"/>
      <c r="M212" s="113"/>
      <c r="N212" s="113"/>
      <c r="O212" s="113"/>
      <c r="P212" s="113"/>
      <c r="Q212" s="113"/>
      <c r="R212" s="113"/>
      <c r="S212" s="113"/>
      <c r="T212" s="113"/>
      <c r="U212" s="113"/>
      <c r="V212" s="113"/>
    </row>
    <row r="213" spans="1:22" ht="14.5" x14ac:dyDescent="0.35">
      <c r="A213" s="112"/>
      <c r="B213" s="112"/>
      <c r="C213" s="112"/>
      <c r="D213" s="113"/>
      <c r="E213" s="113"/>
      <c r="F213" s="113"/>
      <c r="G213" s="113"/>
      <c r="H213" s="113"/>
      <c r="I213" s="113"/>
      <c r="J213" s="113"/>
      <c r="K213" s="113"/>
      <c r="L213" s="113"/>
      <c r="M213" s="113"/>
      <c r="N213" s="113"/>
      <c r="O213" s="113"/>
      <c r="P213" s="113"/>
      <c r="Q213" s="113"/>
      <c r="R213" s="113"/>
      <c r="S213" s="113"/>
      <c r="T213" s="113"/>
      <c r="U213" s="113"/>
      <c r="V213" s="113"/>
    </row>
    <row r="214" spans="1:22" ht="14.5" x14ac:dyDescent="0.35">
      <c r="A214" s="112"/>
      <c r="B214" s="112"/>
      <c r="C214" s="112"/>
      <c r="D214" s="113"/>
      <c r="E214" s="113"/>
      <c r="F214" s="113"/>
      <c r="G214" s="113"/>
      <c r="H214" s="113"/>
      <c r="I214" s="113"/>
      <c r="J214" s="113"/>
      <c r="K214" s="113"/>
      <c r="L214" s="113"/>
      <c r="M214" s="113"/>
      <c r="N214" s="113"/>
      <c r="O214" s="113"/>
      <c r="P214" s="113"/>
      <c r="Q214" s="113"/>
      <c r="R214" s="113"/>
      <c r="S214" s="113"/>
      <c r="T214" s="113"/>
      <c r="U214" s="113"/>
      <c r="V214" s="113"/>
    </row>
    <row r="215" spans="1:22" ht="14.5" x14ac:dyDescent="0.35">
      <c r="A215" s="112"/>
      <c r="B215" s="112"/>
      <c r="C215" s="112"/>
      <c r="D215" s="113"/>
      <c r="E215" s="113"/>
      <c r="F215" s="113"/>
      <c r="G215" s="113"/>
      <c r="H215" s="113"/>
      <c r="I215" s="113"/>
      <c r="J215" s="113"/>
      <c r="K215" s="113"/>
      <c r="L215" s="113"/>
      <c r="M215" s="113"/>
      <c r="N215" s="113"/>
      <c r="O215" s="113"/>
      <c r="P215" s="113"/>
      <c r="Q215" s="113"/>
      <c r="R215" s="113"/>
      <c r="S215" s="113"/>
      <c r="T215" s="113"/>
      <c r="U215" s="113"/>
      <c r="V215" s="113"/>
    </row>
    <row r="216" spans="1:22" ht="14.5" x14ac:dyDescent="0.35">
      <c r="A216" s="112"/>
      <c r="B216" s="112"/>
      <c r="C216" s="112"/>
      <c r="D216" s="113"/>
      <c r="E216" s="113"/>
      <c r="F216" s="113"/>
      <c r="G216" s="113"/>
      <c r="H216" s="113"/>
      <c r="I216" s="113"/>
      <c r="J216" s="113"/>
      <c r="K216" s="113"/>
      <c r="L216" s="113"/>
      <c r="M216" s="113"/>
      <c r="N216" s="113"/>
      <c r="O216" s="113"/>
      <c r="P216" s="113"/>
      <c r="Q216" s="113"/>
      <c r="R216" s="113"/>
      <c r="S216" s="113"/>
      <c r="T216" s="113"/>
      <c r="U216" s="113"/>
      <c r="V216" s="113"/>
    </row>
    <row r="217" spans="1:22" ht="14.5" x14ac:dyDescent="0.35">
      <c r="A217" s="112"/>
      <c r="B217" s="112"/>
      <c r="C217" s="112"/>
      <c r="D217" s="113"/>
      <c r="E217" s="113"/>
      <c r="F217" s="113"/>
      <c r="G217" s="113"/>
      <c r="H217" s="113"/>
      <c r="I217" s="113"/>
      <c r="J217" s="113"/>
      <c r="K217" s="113"/>
      <c r="L217" s="113"/>
      <c r="M217" s="113"/>
      <c r="N217" s="113"/>
      <c r="O217" s="113"/>
      <c r="P217" s="113"/>
      <c r="Q217" s="113"/>
      <c r="R217" s="113"/>
      <c r="S217" s="113"/>
      <c r="T217" s="113"/>
      <c r="U217" s="113"/>
      <c r="V217" s="113"/>
    </row>
    <row r="218" spans="1:22" ht="14.5" x14ac:dyDescent="0.35">
      <c r="A218" s="112"/>
      <c r="B218" s="112"/>
      <c r="C218" s="112"/>
      <c r="D218" s="113"/>
      <c r="E218" s="113"/>
      <c r="F218" s="113"/>
      <c r="G218" s="113"/>
      <c r="H218" s="113"/>
      <c r="I218" s="113"/>
      <c r="J218" s="113"/>
      <c r="K218" s="113"/>
      <c r="L218" s="113"/>
      <c r="M218" s="113"/>
      <c r="N218" s="113"/>
      <c r="O218" s="113"/>
      <c r="P218" s="113"/>
      <c r="Q218" s="113"/>
      <c r="R218" s="113"/>
      <c r="S218" s="113"/>
      <c r="T218" s="113"/>
      <c r="U218" s="113"/>
      <c r="V218" s="113"/>
    </row>
    <row r="219" spans="1:22" ht="14.5" x14ac:dyDescent="0.35">
      <c r="A219" s="112"/>
      <c r="B219" s="112"/>
      <c r="C219" s="112"/>
      <c r="D219" s="113"/>
      <c r="E219" s="113"/>
      <c r="F219" s="113"/>
      <c r="G219" s="113"/>
      <c r="H219" s="113"/>
      <c r="I219" s="113"/>
      <c r="J219" s="113"/>
      <c r="K219" s="113"/>
      <c r="L219" s="113"/>
      <c r="M219" s="113"/>
      <c r="N219" s="113"/>
      <c r="O219" s="113"/>
      <c r="P219" s="113"/>
      <c r="Q219" s="113"/>
      <c r="R219" s="113"/>
      <c r="S219" s="113"/>
      <c r="T219" s="113"/>
      <c r="U219" s="113"/>
      <c r="V219" s="113"/>
    </row>
    <row r="220" spans="1:22" ht="14.5" x14ac:dyDescent="0.35">
      <c r="A220" s="112"/>
      <c r="B220" s="112"/>
      <c r="C220" s="112"/>
      <c r="D220" s="113"/>
      <c r="E220" s="113"/>
      <c r="F220" s="113"/>
      <c r="G220" s="113"/>
      <c r="H220" s="113"/>
      <c r="I220" s="113"/>
      <c r="J220" s="113"/>
      <c r="K220" s="113"/>
      <c r="L220" s="113"/>
      <c r="M220" s="113"/>
      <c r="N220" s="113"/>
      <c r="O220" s="113"/>
      <c r="P220" s="113"/>
      <c r="Q220" s="113"/>
      <c r="R220" s="113"/>
      <c r="S220" s="113"/>
      <c r="T220" s="113"/>
      <c r="U220" s="113"/>
      <c r="V220" s="113"/>
    </row>
    <row r="221" spans="1:22" ht="14.5" x14ac:dyDescent="0.35">
      <c r="A221" s="112"/>
      <c r="B221" s="112"/>
      <c r="C221" s="112"/>
      <c r="D221" s="113"/>
      <c r="E221" s="113"/>
      <c r="F221" s="113"/>
      <c r="G221" s="113"/>
      <c r="H221" s="113"/>
      <c r="I221" s="113"/>
      <c r="J221" s="113"/>
      <c r="K221" s="113"/>
      <c r="L221" s="113"/>
      <c r="M221" s="113"/>
      <c r="N221" s="113"/>
      <c r="O221" s="113"/>
      <c r="P221" s="113"/>
      <c r="Q221" s="113"/>
      <c r="R221" s="113"/>
      <c r="S221" s="113"/>
      <c r="T221" s="113"/>
      <c r="U221" s="113"/>
      <c r="V221" s="113"/>
    </row>
    <row r="222" spans="1:22" ht="14.5" x14ac:dyDescent="0.35">
      <c r="A222" s="112"/>
      <c r="B222" s="112"/>
      <c r="C222" s="112"/>
      <c r="D222" s="113"/>
      <c r="E222" s="113"/>
      <c r="F222" s="113"/>
      <c r="G222" s="113"/>
      <c r="H222" s="113"/>
      <c r="I222" s="113"/>
      <c r="J222" s="113"/>
      <c r="K222" s="113"/>
      <c r="L222" s="113"/>
      <c r="M222" s="113"/>
      <c r="N222" s="113"/>
      <c r="O222" s="113"/>
      <c r="P222" s="113"/>
      <c r="Q222" s="113"/>
      <c r="R222" s="113"/>
      <c r="S222" s="113"/>
      <c r="T222" s="113"/>
      <c r="U222" s="113"/>
      <c r="V222" s="113"/>
    </row>
    <row r="223" spans="1:22" ht="14.5" x14ac:dyDescent="0.35">
      <c r="A223" s="112"/>
      <c r="B223" s="112"/>
      <c r="C223" s="112"/>
      <c r="D223" s="113"/>
      <c r="E223" s="113"/>
      <c r="F223" s="113"/>
      <c r="G223" s="113"/>
      <c r="H223" s="113"/>
      <c r="I223" s="113"/>
      <c r="J223" s="113"/>
      <c r="K223" s="113"/>
      <c r="L223" s="113"/>
      <c r="M223" s="113"/>
      <c r="N223" s="113"/>
      <c r="O223" s="113"/>
      <c r="P223" s="113"/>
      <c r="Q223" s="113"/>
      <c r="R223" s="113"/>
      <c r="S223" s="113"/>
      <c r="T223" s="113"/>
      <c r="U223" s="113"/>
      <c r="V223" s="113"/>
    </row>
    <row r="224" spans="1:22" ht="14.5" x14ac:dyDescent="0.35">
      <c r="A224" s="112"/>
      <c r="B224" s="112"/>
      <c r="C224" s="112"/>
      <c r="D224" s="113"/>
      <c r="E224" s="113"/>
      <c r="F224" s="113"/>
      <c r="G224" s="113"/>
      <c r="H224" s="113"/>
      <c r="I224" s="113"/>
      <c r="J224" s="113"/>
      <c r="K224" s="113"/>
      <c r="L224" s="113"/>
      <c r="M224" s="113"/>
      <c r="N224" s="113"/>
      <c r="O224" s="113"/>
      <c r="P224" s="113"/>
      <c r="Q224" s="113"/>
      <c r="R224" s="113"/>
      <c r="S224" s="113"/>
      <c r="T224" s="113"/>
      <c r="U224" s="113"/>
      <c r="V224" s="113"/>
    </row>
    <row r="225" spans="1:22" ht="14.5" x14ac:dyDescent="0.35">
      <c r="A225" s="112"/>
      <c r="B225" s="112"/>
      <c r="C225" s="112"/>
      <c r="D225" s="113"/>
      <c r="E225" s="113"/>
      <c r="F225" s="113"/>
      <c r="G225" s="113"/>
      <c r="H225" s="113"/>
      <c r="I225" s="113"/>
      <c r="J225" s="113"/>
      <c r="K225" s="113"/>
      <c r="L225" s="113"/>
      <c r="M225" s="113"/>
      <c r="N225" s="113"/>
      <c r="O225" s="113"/>
      <c r="P225" s="113"/>
      <c r="Q225" s="113"/>
      <c r="R225" s="113"/>
      <c r="S225" s="113"/>
      <c r="T225" s="113"/>
      <c r="U225" s="113"/>
      <c r="V225" s="113"/>
    </row>
    <row r="226" spans="1:22" ht="14.5" x14ac:dyDescent="0.35">
      <c r="A226" s="112"/>
      <c r="B226" s="112"/>
      <c r="C226" s="112"/>
      <c r="D226" s="113"/>
      <c r="E226" s="113"/>
      <c r="F226" s="113"/>
      <c r="G226" s="113"/>
      <c r="H226" s="113"/>
      <c r="I226" s="113"/>
      <c r="J226" s="113"/>
      <c r="K226" s="113"/>
      <c r="L226" s="113"/>
      <c r="M226" s="113"/>
      <c r="N226" s="113"/>
      <c r="O226" s="113"/>
      <c r="P226" s="113"/>
      <c r="Q226" s="113"/>
      <c r="R226" s="113"/>
      <c r="S226" s="113"/>
      <c r="T226" s="113"/>
      <c r="U226" s="113"/>
      <c r="V226" s="113"/>
    </row>
    <row r="227" spans="1:22" ht="14.5" x14ac:dyDescent="0.35">
      <c r="A227" s="112"/>
      <c r="B227" s="112"/>
      <c r="C227" s="112"/>
      <c r="D227" s="113"/>
      <c r="E227" s="113"/>
      <c r="F227" s="113"/>
      <c r="G227" s="113"/>
      <c r="H227" s="113"/>
      <c r="I227" s="113"/>
      <c r="J227" s="113"/>
      <c r="K227" s="113"/>
      <c r="L227" s="113"/>
      <c r="M227" s="113"/>
      <c r="N227" s="113"/>
      <c r="O227" s="113"/>
      <c r="P227" s="113"/>
      <c r="Q227" s="113"/>
      <c r="R227" s="113"/>
      <c r="S227" s="113"/>
      <c r="T227" s="113"/>
      <c r="U227" s="113"/>
      <c r="V227" s="113"/>
    </row>
    <row r="228" spans="1:22" ht="14.5" x14ac:dyDescent="0.35">
      <c r="A228" s="112"/>
      <c r="B228" s="112"/>
      <c r="C228" s="112"/>
      <c r="D228" s="113"/>
      <c r="E228" s="113"/>
      <c r="F228" s="113"/>
      <c r="G228" s="113"/>
      <c r="H228" s="113"/>
      <c r="I228" s="113"/>
      <c r="J228" s="113"/>
      <c r="K228" s="113"/>
      <c r="L228" s="113"/>
      <c r="M228" s="113"/>
      <c r="N228" s="113"/>
      <c r="O228" s="113"/>
      <c r="P228" s="113"/>
      <c r="Q228" s="113"/>
      <c r="R228" s="113"/>
      <c r="S228" s="113"/>
      <c r="T228" s="113"/>
      <c r="U228" s="113"/>
      <c r="V228" s="113"/>
    </row>
    <row r="229" spans="1:22" ht="14.5" x14ac:dyDescent="0.35">
      <c r="A229" s="112"/>
      <c r="B229" s="112"/>
      <c r="C229" s="112"/>
      <c r="D229" s="113"/>
      <c r="E229" s="113"/>
      <c r="F229" s="113"/>
      <c r="G229" s="113"/>
      <c r="H229" s="113"/>
      <c r="I229" s="113"/>
      <c r="J229" s="113"/>
      <c r="K229" s="113"/>
      <c r="L229" s="113"/>
      <c r="M229" s="113"/>
      <c r="N229" s="113"/>
      <c r="O229" s="113"/>
      <c r="P229" s="113"/>
      <c r="Q229" s="113"/>
      <c r="R229" s="113"/>
      <c r="S229" s="113"/>
      <c r="T229" s="113"/>
      <c r="U229" s="113"/>
      <c r="V229" s="113"/>
    </row>
    <row r="230" spans="1:22" ht="14.5" x14ac:dyDescent="0.35">
      <c r="A230" s="112"/>
      <c r="B230" s="112"/>
      <c r="C230" s="112"/>
      <c r="D230" s="113"/>
      <c r="E230" s="113"/>
      <c r="F230" s="113"/>
      <c r="G230" s="113"/>
      <c r="H230" s="113"/>
      <c r="I230" s="113"/>
      <c r="J230" s="113"/>
      <c r="K230" s="113"/>
      <c r="L230" s="113"/>
      <c r="M230" s="113"/>
      <c r="N230" s="113"/>
      <c r="O230" s="113"/>
      <c r="P230" s="113"/>
      <c r="Q230" s="113"/>
      <c r="R230" s="113"/>
      <c r="S230" s="113"/>
      <c r="T230" s="113"/>
      <c r="U230" s="113"/>
      <c r="V230" s="113"/>
    </row>
    <row r="231" spans="1:22" ht="14.5" x14ac:dyDescent="0.35">
      <c r="A231" s="112"/>
      <c r="B231" s="112"/>
      <c r="C231" s="112"/>
      <c r="D231" s="113"/>
      <c r="E231" s="113"/>
      <c r="F231" s="113"/>
      <c r="G231" s="113"/>
      <c r="H231" s="113"/>
      <c r="I231" s="113"/>
      <c r="J231" s="113"/>
      <c r="K231" s="113"/>
      <c r="L231" s="113"/>
      <c r="M231" s="113"/>
      <c r="N231" s="113"/>
      <c r="O231" s="113"/>
      <c r="P231" s="113"/>
      <c r="Q231" s="113"/>
      <c r="R231" s="113"/>
      <c r="S231" s="113"/>
      <c r="T231" s="113"/>
      <c r="U231" s="113"/>
      <c r="V231" s="113"/>
    </row>
    <row r="232" spans="1:22" ht="14.5" x14ac:dyDescent="0.35">
      <c r="A232" s="112"/>
      <c r="B232" s="112"/>
      <c r="C232" s="112"/>
      <c r="D232" s="113"/>
      <c r="E232" s="113"/>
      <c r="F232" s="113"/>
      <c r="G232" s="113"/>
      <c r="H232" s="113"/>
      <c r="I232" s="113"/>
      <c r="J232" s="113"/>
      <c r="K232" s="113"/>
      <c r="L232" s="113"/>
      <c r="M232" s="113"/>
      <c r="N232" s="113"/>
      <c r="O232" s="113"/>
      <c r="P232" s="113"/>
      <c r="Q232" s="113"/>
      <c r="R232" s="113"/>
      <c r="S232" s="113"/>
      <c r="T232" s="113"/>
      <c r="U232" s="113"/>
      <c r="V232" s="113"/>
    </row>
    <row r="233" spans="1:22" ht="14.5" x14ac:dyDescent="0.35">
      <c r="A233" s="112"/>
      <c r="B233" s="112"/>
      <c r="C233" s="112"/>
      <c r="D233" s="113"/>
      <c r="E233" s="113"/>
      <c r="F233" s="113"/>
      <c r="G233" s="113"/>
      <c r="H233" s="113"/>
      <c r="I233" s="113"/>
      <c r="J233" s="113"/>
      <c r="K233" s="113"/>
      <c r="L233" s="113"/>
      <c r="M233" s="113"/>
      <c r="N233" s="113"/>
      <c r="O233" s="113"/>
      <c r="P233" s="113"/>
      <c r="Q233" s="113"/>
      <c r="R233" s="113"/>
      <c r="S233" s="113"/>
      <c r="T233" s="113"/>
      <c r="U233" s="113"/>
      <c r="V233" s="113"/>
    </row>
    <row r="234" spans="1:22" ht="14.5" x14ac:dyDescent="0.35">
      <c r="A234" s="112"/>
      <c r="B234" s="112"/>
      <c r="C234" s="112"/>
      <c r="D234" s="113"/>
      <c r="E234" s="113"/>
      <c r="F234" s="113"/>
      <c r="G234" s="113"/>
      <c r="H234" s="113"/>
      <c r="I234" s="113"/>
      <c r="J234" s="113"/>
      <c r="K234" s="113"/>
      <c r="L234" s="113"/>
      <c r="M234" s="113"/>
      <c r="N234" s="113"/>
      <c r="O234" s="113"/>
      <c r="P234" s="113"/>
      <c r="Q234" s="113"/>
      <c r="R234" s="113"/>
      <c r="S234" s="113"/>
      <c r="T234" s="113"/>
      <c r="U234" s="113"/>
      <c r="V234" s="113"/>
    </row>
    <row r="235" spans="1:22" ht="14.5" x14ac:dyDescent="0.35">
      <c r="A235" s="112"/>
      <c r="B235" s="112"/>
      <c r="C235" s="112"/>
      <c r="D235" s="113"/>
      <c r="E235" s="113"/>
      <c r="F235" s="113"/>
      <c r="G235" s="113"/>
      <c r="H235" s="113"/>
      <c r="I235" s="113"/>
      <c r="J235" s="113"/>
      <c r="K235" s="113"/>
      <c r="L235" s="113"/>
      <c r="M235" s="113"/>
      <c r="N235" s="113"/>
      <c r="O235" s="113"/>
      <c r="P235" s="113"/>
      <c r="Q235" s="113"/>
      <c r="R235" s="113"/>
      <c r="S235" s="113"/>
      <c r="T235" s="113"/>
      <c r="U235" s="113"/>
      <c r="V235" s="113"/>
    </row>
    <row r="236" spans="1:22" ht="14.5" x14ac:dyDescent="0.35">
      <c r="A236" s="112"/>
      <c r="B236" s="112"/>
      <c r="C236" s="112"/>
      <c r="D236" s="113"/>
      <c r="E236" s="113"/>
      <c r="F236" s="113"/>
      <c r="G236" s="113"/>
      <c r="H236" s="113"/>
      <c r="I236" s="113"/>
      <c r="J236" s="113"/>
      <c r="K236" s="113"/>
      <c r="L236" s="113"/>
      <c r="M236" s="113"/>
      <c r="N236" s="113"/>
      <c r="O236" s="113"/>
      <c r="P236" s="113"/>
      <c r="Q236" s="113"/>
      <c r="R236" s="113"/>
      <c r="S236" s="113"/>
      <c r="T236" s="113"/>
      <c r="U236" s="113"/>
      <c r="V236" s="113"/>
    </row>
    <row r="237" spans="1:22" ht="14.5" x14ac:dyDescent="0.35">
      <c r="A237" s="112"/>
      <c r="B237" s="112"/>
      <c r="C237" s="112"/>
      <c r="D237" s="113"/>
      <c r="E237" s="113"/>
      <c r="F237" s="113"/>
      <c r="G237" s="113"/>
      <c r="H237" s="113"/>
      <c r="I237" s="113"/>
      <c r="J237" s="113"/>
      <c r="K237" s="113"/>
      <c r="L237" s="113"/>
      <c r="M237" s="113"/>
      <c r="N237" s="113"/>
      <c r="O237" s="113"/>
      <c r="P237" s="113"/>
      <c r="Q237" s="113"/>
      <c r="R237" s="113"/>
      <c r="S237" s="113"/>
      <c r="T237" s="113"/>
      <c r="U237" s="113"/>
      <c r="V237" s="113"/>
    </row>
    <row r="238" spans="1:22" ht="14.5" x14ac:dyDescent="0.35">
      <c r="A238" s="112"/>
      <c r="B238" s="112"/>
      <c r="C238" s="112"/>
      <c r="D238" s="113"/>
      <c r="E238" s="113"/>
      <c r="F238" s="113"/>
      <c r="G238" s="113"/>
      <c r="H238" s="113"/>
      <c r="I238" s="113"/>
      <c r="J238" s="113"/>
      <c r="K238" s="113"/>
      <c r="L238" s="113"/>
      <c r="M238" s="113"/>
      <c r="N238" s="113"/>
      <c r="O238" s="113"/>
      <c r="P238" s="113"/>
      <c r="Q238" s="113"/>
      <c r="R238" s="113"/>
      <c r="S238" s="113"/>
      <c r="T238" s="113"/>
      <c r="U238" s="113"/>
      <c r="V238" s="113"/>
    </row>
    <row r="239" spans="1:22" ht="14.5" x14ac:dyDescent="0.35">
      <c r="A239" s="112"/>
      <c r="B239" s="112"/>
      <c r="C239" s="112"/>
      <c r="D239" s="113"/>
      <c r="E239" s="113"/>
      <c r="F239" s="113"/>
      <c r="G239" s="113"/>
      <c r="H239" s="113"/>
      <c r="I239" s="113"/>
      <c r="J239" s="113"/>
      <c r="K239" s="113"/>
      <c r="L239" s="113"/>
      <c r="M239" s="113"/>
      <c r="N239" s="113"/>
      <c r="O239" s="113"/>
      <c r="P239" s="113"/>
      <c r="Q239" s="113"/>
      <c r="R239" s="113"/>
      <c r="S239" s="113"/>
      <c r="T239" s="113"/>
      <c r="U239" s="113"/>
      <c r="V239" s="113"/>
    </row>
    <row r="240" spans="1:22" ht="14.5" x14ac:dyDescent="0.35">
      <c r="A240" s="112"/>
      <c r="B240" s="112"/>
      <c r="C240" s="112"/>
      <c r="D240" s="113"/>
      <c r="E240" s="113"/>
      <c r="F240" s="113"/>
      <c r="G240" s="113"/>
      <c r="H240" s="113"/>
      <c r="I240" s="113"/>
      <c r="J240" s="113"/>
      <c r="K240" s="113"/>
      <c r="L240" s="113"/>
      <c r="M240" s="113"/>
      <c r="N240" s="113"/>
      <c r="O240" s="113"/>
      <c r="P240" s="113"/>
      <c r="Q240" s="113"/>
      <c r="R240" s="113"/>
      <c r="S240" s="113"/>
      <c r="T240" s="113"/>
      <c r="U240" s="113"/>
      <c r="V240" s="113"/>
    </row>
    <row r="241" spans="1:22" ht="14.5" x14ac:dyDescent="0.35">
      <c r="A241" s="112"/>
      <c r="B241" s="112"/>
      <c r="C241" s="112"/>
      <c r="D241" s="113"/>
      <c r="E241" s="113"/>
      <c r="F241" s="113"/>
      <c r="G241" s="113"/>
      <c r="H241" s="113"/>
      <c r="I241" s="113"/>
      <c r="J241" s="113"/>
      <c r="K241" s="113"/>
      <c r="L241" s="113"/>
      <c r="M241" s="113"/>
      <c r="N241" s="113"/>
      <c r="O241" s="113"/>
      <c r="P241" s="113"/>
      <c r="Q241" s="113"/>
      <c r="R241" s="113"/>
      <c r="S241" s="113"/>
      <c r="T241" s="113"/>
      <c r="U241" s="113"/>
      <c r="V241" s="113"/>
    </row>
    <row r="242" spans="1:22" ht="14.5" x14ac:dyDescent="0.35">
      <c r="A242" s="112"/>
      <c r="B242" s="112"/>
      <c r="C242" s="112"/>
      <c r="D242" s="113"/>
      <c r="E242" s="113"/>
      <c r="F242" s="113"/>
      <c r="G242" s="113"/>
      <c r="H242" s="113"/>
      <c r="I242" s="113"/>
      <c r="J242" s="113"/>
      <c r="K242" s="113"/>
      <c r="L242" s="113"/>
      <c r="M242" s="113"/>
      <c r="N242" s="113"/>
      <c r="O242" s="113"/>
      <c r="P242" s="113"/>
      <c r="Q242" s="113"/>
      <c r="R242" s="113"/>
      <c r="S242" s="113"/>
      <c r="T242" s="113"/>
      <c r="U242" s="113"/>
      <c r="V242" s="113"/>
    </row>
    <row r="243" spans="1:22" ht="14.5" x14ac:dyDescent="0.35">
      <c r="A243" s="112"/>
      <c r="B243" s="112"/>
      <c r="C243" s="112"/>
      <c r="D243" s="113"/>
      <c r="E243" s="113"/>
      <c r="F243" s="113"/>
      <c r="G243" s="113"/>
      <c r="H243" s="113"/>
      <c r="I243" s="113"/>
      <c r="J243" s="113"/>
      <c r="K243" s="113"/>
      <c r="L243" s="113"/>
      <c r="M243" s="113"/>
      <c r="N243" s="113"/>
      <c r="O243" s="113"/>
      <c r="P243" s="113"/>
      <c r="Q243" s="113"/>
      <c r="R243" s="113"/>
      <c r="S243" s="113"/>
      <c r="T243" s="113"/>
      <c r="U243" s="113"/>
      <c r="V243" s="113"/>
    </row>
    <row r="244" spans="1:22" ht="14.5" x14ac:dyDescent="0.35">
      <c r="A244" s="112"/>
      <c r="B244" s="112"/>
      <c r="C244" s="112"/>
      <c r="D244" s="113"/>
      <c r="E244" s="113"/>
      <c r="F244" s="113"/>
      <c r="G244" s="113"/>
      <c r="H244" s="113"/>
      <c r="I244" s="113"/>
      <c r="J244" s="113"/>
      <c r="K244" s="113"/>
      <c r="L244" s="113"/>
      <c r="M244" s="113"/>
      <c r="N244" s="113"/>
      <c r="O244" s="113"/>
      <c r="P244" s="113"/>
      <c r="Q244" s="113"/>
      <c r="R244" s="113"/>
      <c r="S244" s="113"/>
      <c r="T244" s="113"/>
      <c r="U244" s="113"/>
      <c r="V244" s="113"/>
    </row>
    <row r="245" spans="1:22" ht="14.5" x14ac:dyDescent="0.35">
      <c r="A245" s="112"/>
      <c r="B245" s="112"/>
      <c r="C245" s="112"/>
      <c r="D245" s="113"/>
      <c r="E245" s="113"/>
      <c r="F245" s="113"/>
      <c r="G245" s="113"/>
      <c r="H245" s="113"/>
      <c r="I245" s="113"/>
      <c r="J245" s="113"/>
      <c r="K245" s="113"/>
      <c r="L245" s="113"/>
      <c r="M245" s="113"/>
      <c r="N245" s="113"/>
      <c r="O245" s="113"/>
      <c r="P245" s="113"/>
      <c r="Q245" s="113"/>
      <c r="R245" s="113"/>
      <c r="S245" s="113"/>
      <c r="T245" s="113"/>
      <c r="U245" s="113"/>
      <c r="V245" s="113"/>
    </row>
    <row r="246" spans="1:22" ht="14.5" x14ac:dyDescent="0.35">
      <c r="A246" s="112"/>
      <c r="B246" s="112"/>
      <c r="C246" s="112"/>
      <c r="D246" s="113"/>
      <c r="E246" s="113"/>
      <c r="F246" s="113"/>
      <c r="G246" s="113"/>
      <c r="H246" s="113"/>
      <c r="I246" s="113"/>
      <c r="J246" s="113"/>
      <c r="K246" s="113"/>
      <c r="L246" s="113"/>
      <c r="M246" s="113"/>
      <c r="N246" s="113"/>
      <c r="O246" s="113"/>
      <c r="P246" s="113"/>
      <c r="Q246" s="113"/>
      <c r="R246" s="113"/>
      <c r="S246" s="113"/>
      <c r="T246" s="113"/>
      <c r="U246" s="113"/>
      <c r="V246" s="113"/>
    </row>
    <row r="247" spans="1:22" ht="14.5" x14ac:dyDescent="0.35">
      <c r="A247" s="112"/>
      <c r="B247" s="112"/>
      <c r="C247" s="112"/>
      <c r="D247" s="113"/>
      <c r="E247" s="113"/>
      <c r="F247" s="113"/>
      <c r="G247" s="113"/>
      <c r="H247" s="113"/>
      <c r="I247" s="113"/>
      <c r="J247" s="113"/>
      <c r="K247" s="113"/>
      <c r="L247" s="113"/>
      <c r="M247" s="113"/>
      <c r="N247" s="113"/>
      <c r="O247" s="113"/>
      <c r="P247" s="113"/>
      <c r="Q247" s="113"/>
      <c r="R247" s="113"/>
      <c r="S247" s="113"/>
      <c r="T247" s="113"/>
      <c r="U247" s="113"/>
      <c r="V247" s="113"/>
    </row>
    <row r="248" spans="1:22" ht="14.5" x14ac:dyDescent="0.35">
      <c r="A248" s="112"/>
      <c r="B248" s="112"/>
      <c r="C248" s="112"/>
      <c r="D248" s="113"/>
      <c r="E248" s="113"/>
      <c r="F248" s="113"/>
      <c r="G248" s="113"/>
      <c r="H248" s="113"/>
      <c r="I248" s="113"/>
      <c r="J248" s="113"/>
      <c r="K248" s="113"/>
      <c r="L248" s="113"/>
      <c r="M248" s="113"/>
      <c r="N248" s="113"/>
      <c r="O248" s="113"/>
      <c r="P248" s="113"/>
      <c r="Q248" s="113"/>
      <c r="R248" s="113"/>
      <c r="S248" s="113"/>
      <c r="T248" s="113"/>
      <c r="U248" s="113"/>
      <c r="V248" s="113"/>
    </row>
    <row r="249" spans="1:22" ht="14.5" x14ac:dyDescent="0.35">
      <c r="A249" s="112"/>
      <c r="B249" s="112"/>
      <c r="C249" s="112"/>
      <c r="D249" s="113"/>
      <c r="E249" s="113"/>
      <c r="F249" s="113"/>
      <c r="G249" s="113"/>
      <c r="H249" s="113"/>
      <c r="I249" s="113"/>
      <c r="J249" s="113"/>
      <c r="K249" s="113"/>
      <c r="L249" s="113"/>
      <c r="M249" s="113"/>
      <c r="N249" s="113"/>
      <c r="O249" s="113"/>
      <c r="P249" s="113"/>
      <c r="Q249" s="113"/>
      <c r="R249" s="113"/>
      <c r="S249" s="113"/>
      <c r="T249" s="113"/>
      <c r="U249" s="113"/>
      <c r="V249" s="113"/>
    </row>
    <row r="250" spans="1:22" ht="14.5" x14ac:dyDescent="0.35">
      <c r="A250" s="112"/>
      <c r="B250" s="112"/>
      <c r="C250" s="112"/>
      <c r="D250" s="113"/>
      <c r="E250" s="113"/>
      <c r="F250" s="113"/>
      <c r="G250" s="113"/>
      <c r="H250" s="113"/>
      <c r="I250" s="113"/>
      <c r="J250" s="113"/>
      <c r="K250" s="113"/>
      <c r="L250" s="113"/>
      <c r="M250" s="113"/>
      <c r="N250" s="113"/>
      <c r="O250" s="113"/>
      <c r="P250" s="113"/>
      <c r="Q250" s="113"/>
      <c r="R250" s="113"/>
      <c r="S250" s="113"/>
      <c r="T250" s="113"/>
      <c r="U250" s="113"/>
      <c r="V250" s="113"/>
    </row>
    <row r="251" spans="1:22" ht="14.5" x14ac:dyDescent="0.35">
      <c r="A251" s="112"/>
      <c r="B251" s="112"/>
      <c r="C251" s="112"/>
      <c r="D251" s="113"/>
      <c r="E251" s="113"/>
      <c r="F251" s="113"/>
      <c r="G251" s="113"/>
      <c r="H251" s="113"/>
      <c r="I251" s="113"/>
      <c r="J251" s="113"/>
      <c r="K251" s="113"/>
      <c r="L251" s="113"/>
      <c r="M251" s="113"/>
      <c r="N251" s="113"/>
      <c r="O251" s="113"/>
      <c r="P251" s="113"/>
      <c r="Q251" s="113"/>
      <c r="R251" s="113"/>
      <c r="S251" s="113"/>
      <c r="T251" s="113"/>
      <c r="U251" s="113"/>
      <c r="V251" s="113"/>
    </row>
    <row r="252" spans="1:22" ht="14.5" x14ac:dyDescent="0.35">
      <c r="A252" s="112"/>
      <c r="B252" s="112"/>
      <c r="C252" s="112"/>
      <c r="D252" s="113"/>
      <c r="E252" s="113"/>
      <c r="F252" s="113"/>
      <c r="G252" s="113"/>
      <c r="H252" s="113"/>
      <c r="I252" s="113"/>
      <c r="J252" s="113"/>
      <c r="K252" s="113"/>
      <c r="L252" s="113"/>
      <c r="M252" s="113"/>
      <c r="N252" s="113"/>
      <c r="O252" s="113"/>
      <c r="P252" s="113"/>
      <c r="Q252" s="113"/>
      <c r="R252" s="113"/>
      <c r="S252" s="113"/>
      <c r="T252" s="113"/>
      <c r="U252" s="113"/>
      <c r="V252" s="113"/>
    </row>
    <row r="253" spans="1:22" ht="14.5" x14ac:dyDescent="0.35">
      <c r="A253" s="112"/>
      <c r="B253" s="112"/>
      <c r="C253" s="112"/>
      <c r="D253" s="113"/>
      <c r="E253" s="113"/>
      <c r="F253" s="113"/>
      <c r="G253" s="113"/>
      <c r="H253" s="113"/>
      <c r="I253" s="113"/>
      <c r="J253" s="113"/>
      <c r="K253" s="113"/>
      <c r="L253" s="113"/>
      <c r="M253" s="113"/>
      <c r="N253" s="113"/>
      <c r="O253" s="113"/>
      <c r="P253" s="113"/>
      <c r="Q253" s="113"/>
      <c r="R253" s="113"/>
      <c r="S253" s="113"/>
      <c r="T253" s="113"/>
      <c r="U253" s="113"/>
      <c r="V253" s="113"/>
    </row>
    <row r="254" spans="1:22" ht="14.5" x14ac:dyDescent="0.35">
      <c r="A254" s="112"/>
      <c r="B254" s="112"/>
      <c r="C254" s="112"/>
      <c r="D254" s="113"/>
      <c r="E254" s="113"/>
      <c r="F254" s="113"/>
      <c r="G254" s="113"/>
      <c r="H254" s="113"/>
      <c r="I254" s="113"/>
      <c r="J254" s="113"/>
      <c r="K254" s="113"/>
      <c r="L254" s="113"/>
      <c r="M254" s="113"/>
      <c r="N254" s="113"/>
      <c r="O254" s="113"/>
      <c r="P254" s="113"/>
      <c r="Q254" s="113"/>
      <c r="R254" s="113"/>
      <c r="S254" s="113"/>
      <c r="T254" s="113"/>
      <c r="U254" s="113"/>
      <c r="V254" s="113"/>
    </row>
    <row r="255" spans="1:22" ht="14.5" x14ac:dyDescent="0.35">
      <c r="A255" s="112"/>
      <c r="B255" s="112"/>
      <c r="C255" s="112"/>
      <c r="D255" s="113"/>
      <c r="E255" s="113"/>
      <c r="F255" s="113"/>
      <c r="G255" s="113"/>
      <c r="H255" s="113"/>
      <c r="I255" s="113"/>
      <c r="J255" s="113"/>
      <c r="K255" s="113"/>
      <c r="L255" s="113"/>
      <c r="M255" s="113"/>
      <c r="N255" s="113"/>
      <c r="O255" s="113"/>
      <c r="P255" s="113"/>
      <c r="Q255" s="113"/>
      <c r="R255" s="113"/>
      <c r="S255" s="113"/>
      <c r="T255" s="113"/>
      <c r="U255" s="113"/>
      <c r="V255" s="113"/>
    </row>
    <row r="256" spans="1:22" ht="14.5" x14ac:dyDescent="0.35">
      <c r="A256" s="112"/>
      <c r="B256" s="112"/>
      <c r="C256" s="112"/>
      <c r="D256" s="113"/>
      <c r="E256" s="113"/>
      <c r="F256" s="113"/>
      <c r="G256" s="113"/>
      <c r="H256" s="113"/>
      <c r="I256" s="113"/>
      <c r="J256" s="113"/>
      <c r="K256" s="113"/>
      <c r="L256" s="113"/>
      <c r="M256" s="113"/>
      <c r="N256" s="113"/>
      <c r="O256" s="113"/>
      <c r="P256" s="113"/>
      <c r="Q256" s="113"/>
      <c r="R256" s="113"/>
      <c r="S256" s="113"/>
      <c r="T256" s="113"/>
      <c r="U256" s="113"/>
      <c r="V256" s="113"/>
    </row>
    <row r="257" spans="1:22" ht="14.5" x14ac:dyDescent="0.35">
      <c r="A257" s="112"/>
      <c r="B257" s="112"/>
      <c r="C257" s="112"/>
      <c r="D257" s="113"/>
      <c r="E257" s="113"/>
      <c r="F257" s="113"/>
      <c r="G257" s="113"/>
      <c r="H257" s="113"/>
      <c r="I257" s="113"/>
      <c r="J257" s="113"/>
      <c r="K257" s="113"/>
      <c r="L257" s="113"/>
      <c r="M257" s="113"/>
      <c r="N257" s="113"/>
      <c r="O257" s="113"/>
      <c r="P257" s="113"/>
      <c r="Q257" s="113"/>
      <c r="R257" s="113"/>
      <c r="S257" s="113"/>
      <c r="T257" s="113"/>
      <c r="U257" s="113"/>
      <c r="V257" s="113"/>
    </row>
    <row r="258" spans="1:22" ht="14.5" x14ac:dyDescent="0.35">
      <c r="A258" s="112"/>
      <c r="B258" s="112"/>
      <c r="C258" s="112"/>
      <c r="D258" s="113"/>
      <c r="E258" s="113"/>
      <c r="F258" s="113"/>
      <c r="G258" s="113"/>
      <c r="H258" s="113"/>
      <c r="I258" s="113"/>
      <c r="J258" s="113"/>
      <c r="K258" s="113"/>
      <c r="L258" s="113"/>
      <c r="M258" s="113"/>
      <c r="N258" s="113"/>
      <c r="O258" s="113"/>
      <c r="P258" s="113"/>
      <c r="Q258" s="113"/>
      <c r="R258" s="113"/>
      <c r="S258" s="113"/>
      <c r="T258" s="113"/>
      <c r="U258" s="113"/>
      <c r="V258" s="113"/>
    </row>
    <row r="259" spans="1:22" ht="14.5" x14ac:dyDescent="0.35">
      <c r="A259" s="112"/>
      <c r="B259" s="112"/>
      <c r="C259" s="112"/>
      <c r="D259" s="113"/>
      <c r="E259" s="113"/>
      <c r="F259" s="113"/>
      <c r="G259" s="113"/>
      <c r="H259" s="113"/>
      <c r="I259" s="113"/>
      <c r="J259" s="113"/>
      <c r="K259" s="113"/>
      <c r="L259" s="113"/>
      <c r="M259" s="113"/>
      <c r="N259" s="113"/>
      <c r="O259" s="113"/>
      <c r="P259" s="113"/>
      <c r="Q259" s="113"/>
      <c r="R259" s="113"/>
      <c r="S259" s="113"/>
      <c r="T259" s="113"/>
      <c r="U259" s="113"/>
      <c r="V259" s="113"/>
    </row>
    <row r="260" spans="1:22" ht="14.5" x14ac:dyDescent="0.35">
      <c r="A260" s="112"/>
      <c r="B260" s="112"/>
      <c r="C260" s="112"/>
      <c r="D260" s="113"/>
      <c r="E260" s="113"/>
      <c r="F260" s="113"/>
      <c r="G260" s="113"/>
      <c r="H260" s="113"/>
      <c r="I260" s="113"/>
      <c r="J260" s="113"/>
      <c r="K260" s="113"/>
      <c r="L260" s="113"/>
      <c r="M260" s="113"/>
      <c r="N260" s="113"/>
      <c r="O260" s="113"/>
      <c r="P260" s="113"/>
      <c r="Q260" s="113"/>
      <c r="R260" s="113"/>
      <c r="S260" s="113"/>
      <c r="T260" s="113"/>
      <c r="U260" s="113"/>
      <c r="V260" s="113"/>
    </row>
    <row r="261" spans="1:22" ht="14.5" x14ac:dyDescent="0.35">
      <c r="A261" s="112"/>
      <c r="B261" s="112"/>
      <c r="C261" s="112"/>
      <c r="D261" s="113"/>
      <c r="E261" s="113"/>
      <c r="F261" s="113"/>
      <c r="G261" s="113"/>
      <c r="H261" s="113"/>
      <c r="I261" s="113"/>
      <c r="J261" s="113"/>
      <c r="K261" s="113"/>
      <c r="L261" s="113"/>
      <c r="M261" s="113"/>
      <c r="N261" s="113"/>
      <c r="O261" s="113"/>
      <c r="P261" s="113"/>
      <c r="Q261" s="113"/>
      <c r="R261" s="113"/>
      <c r="S261" s="113"/>
      <c r="T261" s="113"/>
      <c r="U261" s="113"/>
      <c r="V261" s="113"/>
    </row>
    <row r="262" spans="1:22" ht="14.5" x14ac:dyDescent="0.35">
      <c r="A262" s="112"/>
      <c r="B262" s="112"/>
      <c r="C262" s="112"/>
      <c r="D262" s="113"/>
      <c r="E262" s="113"/>
      <c r="F262" s="113"/>
      <c r="G262" s="113"/>
      <c r="H262" s="113"/>
      <c r="I262" s="113"/>
      <c r="J262" s="113"/>
      <c r="K262" s="113"/>
      <c r="L262" s="113"/>
      <c r="M262" s="113"/>
      <c r="N262" s="113"/>
      <c r="O262" s="113"/>
      <c r="P262" s="113"/>
      <c r="Q262" s="113"/>
      <c r="R262" s="113"/>
      <c r="S262" s="113"/>
      <c r="T262" s="113"/>
      <c r="U262" s="113"/>
      <c r="V262" s="113"/>
    </row>
    <row r="263" spans="1:22" ht="14.5" x14ac:dyDescent="0.35">
      <c r="A263" s="112"/>
      <c r="B263" s="112"/>
      <c r="C263" s="112"/>
      <c r="D263" s="113"/>
      <c r="E263" s="113"/>
      <c r="F263" s="113"/>
      <c r="G263" s="113"/>
      <c r="H263" s="113"/>
      <c r="I263" s="113"/>
      <c r="J263" s="113"/>
      <c r="K263" s="113"/>
      <c r="L263" s="113"/>
      <c r="M263" s="113"/>
      <c r="N263" s="113"/>
      <c r="O263" s="113"/>
      <c r="P263" s="113"/>
      <c r="Q263" s="113"/>
      <c r="R263" s="113"/>
      <c r="S263" s="113"/>
      <c r="T263" s="113"/>
      <c r="U263" s="113"/>
      <c r="V263" s="113"/>
    </row>
    <row r="264" spans="1:22" ht="14.5" x14ac:dyDescent="0.35">
      <c r="A264" s="112"/>
      <c r="B264" s="112"/>
      <c r="C264" s="112"/>
      <c r="D264" s="113"/>
      <c r="E264" s="113"/>
      <c r="F264" s="113"/>
      <c r="G264" s="113"/>
      <c r="H264" s="113"/>
      <c r="I264" s="113"/>
      <c r="J264" s="113"/>
      <c r="K264" s="113"/>
      <c r="L264" s="113"/>
      <c r="M264" s="113"/>
      <c r="N264" s="113"/>
      <c r="O264" s="113"/>
      <c r="P264" s="113"/>
      <c r="Q264" s="113"/>
      <c r="R264" s="113"/>
      <c r="S264" s="113"/>
      <c r="T264" s="113"/>
      <c r="U264" s="113"/>
      <c r="V264" s="113"/>
    </row>
    <row r="265" spans="1:22" ht="14.5" x14ac:dyDescent="0.35">
      <c r="A265" s="112"/>
      <c r="B265" s="112"/>
      <c r="C265" s="112"/>
      <c r="D265" s="113"/>
      <c r="E265" s="113"/>
      <c r="F265" s="113"/>
      <c r="G265" s="113"/>
      <c r="H265" s="113"/>
      <c r="I265" s="113"/>
      <c r="J265" s="113"/>
      <c r="K265" s="113"/>
      <c r="L265" s="113"/>
      <c r="M265" s="113"/>
      <c r="N265" s="113"/>
      <c r="O265" s="113"/>
      <c r="P265" s="113"/>
      <c r="Q265" s="113"/>
      <c r="R265" s="113"/>
      <c r="S265" s="113"/>
      <c r="T265" s="113"/>
      <c r="U265" s="113"/>
      <c r="V265" s="113"/>
    </row>
    <row r="266" spans="1:22" ht="14.5" x14ac:dyDescent="0.35">
      <c r="A266" s="112"/>
      <c r="B266" s="112"/>
      <c r="C266" s="112"/>
      <c r="D266" s="113"/>
      <c r="E266" s="113"/>
      <c r="F266" s="113"/>
      <c r="G266" s="113"/>
      <c r="H266" s="113"/>
      <c r="I266" s="113"/>
      <c r="J266" s="113"/>
      <c r="K266" s="113"/>
      <c r="L266" s="113"/>
      <c r="M266" s="113"/>
      <c r="N266" s="113"/>
      <c r="O266" s="113"/>
      <c r="P266" s="113"/>
      <c r="Q266" s="113"/>
      <c r="R266" s="113"/>
      <c r="S266" s="113"/>
      <c r="T266" s="113"/>
      <c r="U266" s="113"/>
      <c r="V266" s="113"/>
    </row>
    <row r="267" spans="1:22" ht="14.5" x14ac:dyDescent="0.35">
      <c r="A267" s="112"/>
      <c r="B267" s="112"/>
      <c r="C267" s="112"/>
      <c r="D267" s="113"/>
      <c r="E267" s="113"/>
      <c r="F267" s="113"/>
      <c r="G267" s="113"/>
      <c r="H267" s="113"/>
      <c r="I267" s="113"/>
      <c r="J267" s="113"/>
      <c r="K267" s="113"/>
      <c r="L267" s="113"/>
      <c r="M267" s="113"/>
      <c r="N267" s="113"/>
      <c r="O267" s="113"/>
      <c r="P267" s="113"/>
      <c r="Q267" s="113"/>
      <c r="R267" s="113"/>
      <c r="S267" s="113"/>
      <c r="T267" s="113"/>
      <c r="U267" s="113"/>
      <c r="V267" s="113"/>
    </row>
    <row r="268" spans="1:22" ht="14.5" x14ac:dyDescent="0.35">
      <c r="A268" s="112"/>
      <c r="B268" s="112"/>
      <c r="C268" s="112"/>
      <c r="D268" s="113"/>
      <c r="E268" s="113"/>
      <c r="F268" s="113"/>
      <c r="G268" s="113"/>
      <c r="H268" s="113"/>
      <c r="I268" s="113"/>
      <c r="J268" s="113"/>
      <c r="K268" s="113"/>
      <c r="L268" s="113"/>
      <c r="M268" s="113"/>
      <c r="N268" s="113"/>
      <c r="O268" s="113"/>
      <c r="P268" s="113"/>
      <c r="Q268" s="113"/>
      <c r="R268" s="113"/>
      <c r="S268" s="113"/>
      <c r="T268" s="113"/>
      <c r="U268" s="113"/>
      <c r="V268" s="113"/>
    </row>
    <row r="269" spans="1:22" ht="14.5" x14ac:dyDescent="0.35">
      <c r="A269" s="112"/>
      <c r="B269" s="112"/>
      <c r="C269" s="112"/>
      <c r="D269" s="113"/>
      <c r="E269" s="113"/>
      <c r="F269" s="113"/>
      <c r="G269" s="113"/>
      <c r="H269" s="113"/>
      <c r="I269" s="113"/>
      <c r="J269" s="113"/>
      <c r="K269" s="113"/>
      <c r="L269" s="113"/>
      <c r="M269" s="113"/>
      <c r="N269" s="113"/>
      <c r="O269" s="113"/>
      <c r="P269" s="113"/>
      <c r="Q269" s="113"/>
      <c r="R269" s="113"/>
      <c r="S269" s="113"/>
      <c r="T269" s="113"/>
      <c r="U269" s="113"/>
      <c r="V269" s="113"/>
    </row>
    <row r="270" spans="1:22" ht="14.5" x14ac:dyDescent="0.35">
      <c r="A270" s="112"/>
      <c r="B270" s="112"/>
      <c r="C270" s="112"/>
      <c r="D270" s="113"/>
      <c r="E270" s="113"/>
      <c r="F270" s="113"/>
      <c r="G270" s="113"/>
      <c r="H270" s="113"/>
      <c r="I270" s="113"/>
      <c r="J270" s="113"/>
      <c r="K270" s="113"/>
      <c r="L270" s="113"/>
      <c r="M270" s="113"/>
      <c r="N270" s="113"/>
      <c r="O270" s="113"/>
      <c r="P270" s="113"/>
      <c r="Q270" s="113"/>
      <c r="R270" s="113"/>
      <c r="S270" s="113"/>
      <c r="T270" s="113"/>
      <c r="U270" s="113"/>
      <c r="V270" s="113"/>
    </row>
    <row r="271" spans="1:22" x14ac:dyDescent="0.3">
      <c r="J271" s="113"/>
      <c r="K271" s="113"/>
      <c r="L271" s="113"/>
      <c r="M271" s="113"/>
      <c r="N271" s="113"/>
      <c r="O271" s="113"/>
      <c r="P271" s="113"/>
      <c r="Q271" s="113"/>
      <c r="R271" s="113"/>
      <c r="S271" s="113"/>
      <c r="T271" s="113"/>
      <c r="U271" s="113"/>
      <c r="V271" s="113"/>
    </row>
  </sheetData>
  <pageMargins left="0.7" right="0.7" top="0.75" bottom="0.75" header="0.3" footer="0.3"/>
  <pageSetup paperSize="9" orientation="portrait" r:id="rId1"/>
  <legacyDrawing r:id="rId2"/>
  <tableParts count="2">
    <tablePart r:id="rId3"/>
    <tablePart r:id="rId4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6</vt:i4>
      </vt:variant>
    </vt:vector>
  </HeadingPairs>
  <TitlesOfParts>
    <vt:vector size="6" baseType="lpstr">
      <vt:lpstr>Helårsbalans</vt:lpstr>
      <vt:lpstr>2023_2024_kvartal</vt:lpstr>
      <vt:lpstr>2024_2025_kvartal</vt:lpstr>
      <vt:lpstr>Handel per land 2023-2024</vt:lpstr>
      <vt:lpstr>Handel per kategori 2020-2024</vt:lpstr>
      <vt:lpstr>Detaljerad handel 2024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Marknadsbalans lammkött</dc:title>
  <dc:creator>Jordbruksverket@jordbruksverket.se</dc:creator>
  <cp:lastModifiedBy>Åsa Lannhard Öberg</cp:lastModifiedBy>
  <dcterms:created xsi:type="dcterms:W3CDTF">2021-04-07T08:36:25Z</dcterms:created>
  <dcterms:modified xsi:type="dcterms:W3CDTF">2025-09-09T10:22:01Z</dcterms:modified>
</cp:coreProperties>
</file>