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1.xml" ContentType="application/vnd.openxmlformats-officedocument.themeOverrid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2.xml" ContentType="application/vnd.openxmlformats-officedocument.themeOverride+xml"/>
  <Override PartName="/xl/drawings/drawing3.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3.xml" ContentType="application/vnd.openxmlformats-officedocument.themeOverrid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4.xml" ContentType="application/vnd.openxmlformats-officedocument.themeOverrid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G:\Enhet\Livsmedelskedjan och exportenheten\Verksamhetsområden\Animalier\Marknadsbalanser animalier\Balans NÖTKÖTT\"/>
    </mc:Choice>
  </mc:AlternateContent>
  <xr:revisionPtr revIDLastSave="0" documentId="13_ncr:1_{56BF378D-AED7-4F43-AC93-45DE305A8A89}" xr6:coauthVersionLast="47" xr6:coauthVersionMax="47" xr10:uidLastSave="{00000000-0000-0000-0000-000000000000}"/>
  <bookViews>
    <workbookView xWindow="28680" yWindow="-120" windowWidth="29040" windowHeight="15720" activeTab="2" xr2:uid="{00000000-000D-0000-FFFF-FFFF00000000}"/>
  </bookViews>
  <sheets>
    <sheet name="Helårsbalans" sheetId="8" r:id="rId1"/>
    <sheet name="2024_2025_kvartal" sheetId="14" r:id="rId2"/>
    <sheet name="2025_2026_kvartal" sheetId="13" r:id="rId3"/>
    <sheet name="Handel per land 2024-2025" sheetId="9" r:id="rId4"/>
    <sheet name="Handel per kategori 2021-2025" sheetId="10" r:id="rId5"/>
    <sheet name="Detaljerad import och export" sheetId="12"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 i="14" l="1"/>
  <c r="H16" i="14"/>
  <c r="H13" i="14"/>
  <c r="H13" i="13"/>
  <c r="H12" i="13"/>
  <c r="G34" i="9"/>
  <c r="H32" i="9"/>
  <c r="H33" i="9"/>
  <c r="G32" i="9"/>
  <c r="G33" i="9"/>
  <c r="H16" i="9"/>
  <c r="G16" i="9"/>
  <c r="G14" i="9"/>
  <c r="H14" i="9"/>
  <c r="G15" i="9"/>
  <c r="H15" i="9"/>
  <c r="E58" i="8" l="1"/>
  <c r="F58" i="8" s="1"/>
  <c r="E22" i="14"/>
  <c r="G22" i="14" s="1"/>
  <c r="E21" i="14"/>
  <c r="G21" i="14" s="1"/>
  <c r="I23" i="14"/>
  <c r="H23" i="14"/>
  <c r="D23" i="14"/>
  <c r="C23" i="14"/>
  <c r="B23" i="14"/>
  <c r="I20" i="14"/>
  <c r="H20" i="14"/>
  <c r="D20" i="14"/>
  <c r="C20" i="14"/>
  <c r="B20" i="14"/>
  <c r="E19" i="14"/>
  <c r="G19" i="14" s="1"/>
  <c r="G20" i="14" s="1"/>
  <c r="E18" i="14"/>
  <c r="F18" i="14" s="1"/>
  <c r="H18" i="14"/>
  <c r="E20" i="14" l="1"/>
  <c r="E23" i="14"/>
  <c r="G58" i="8"/>
  <c r="G23" i="14"/>
  <c r="F21" i="14"/>
  <c r="F22" i="14"/>
  <c r="G18" i="14"/>
  <c r="F19" i="14"/>
  <c r="F20" i="14" s="1"/>
  <c r="F23" i="14" l="1"/>
  <c r="I17" i="14"/>
  <c r="D17" i="14"/>
  <c r="C17" i="14"/>
  <c r="B17" i="14"/>
  <c r="H15" i="14"/>
  <c r="E15" i="14" s="1"/>
  <c r="F15" i="14" s="1"/>
  <c r="H12" i="14"/>
  <c r="G15" i="14" l="1"/>
  <c r="H17" i="14" l="1"/>
  <c r="E16" i="14"/>
  <c r="E13" i="14"/>
  <c r="F13" i="14" s="1"/>
  <c r="E10" i="14"/>
  <c r="F10" i="14" s="1"/>
  <c r="C11" i="14"/>
  <c r="D11" i="14"/>
  <c r="H11" i="14"/>
  <c r="I11" i="14"/>
  <c r="B11" i="14"/>
  <c r="I14" i="14"/>
  <c r="D14" i="14"/>
  <c r="C14" i="14"/>
  <c r="B14" i="14"/>
  <c r="E12" i="14"/>
  <c r="E9" i="14"/>
  <c r="G9" i="14" s="1"/>
  <c r="E8" i="14"/>
  <c r="F8" i="14" s="1"/>
  <c r="E7" i="14"/>
  <c r="G7" i="14" s="1"/>
  <c r="E6" i="14"/>
  <c r="G6" i="14" s="1"/>
  <c r="G16" i="14" l="1"/>
  <c r="G17" i="14" s="1"/>
  <c r="E17" i="14"/>
  <c r="F16" i="14"/>
  <c r="F17" i="14" s="1"/>
  <c r="G10" i="14"/>
  <c r="G11" i="14" s="1"/>
  <c r="E11" i="14"/>
  <c r="H14" i="14"/>
  <c r="G8" i="14"/>
  <c r="G13" i="14"/>
  <c r="F12" i="14"/>
  <c r="F14" i="14" s="1"/>
  <c r="G12" i="14"/>
  <c r="F9" i="14"/>
  <c r="F11" i="14" s="1"/>
  <c r="F6" i="14"/>
  <c r="E14" i="14"/>
  <c r="F7" i="14"/>
  <c r="G14" i="14" l="1"/>
  <c r="E56" i="8"/>
  <c r="G56" i="8" s="1"/>
  <c r="F56" i="8" l="1"/>
  <c r="C11" i="13" l="1"/>
  <c r="D11" i="13"/>
  <c r="H11" i="13"/>
  <c r="I11" i="13"/>
  <c r="B11" i="13"/>
  <c r="E10" i="13"/>
  <c r="G10" i="13" s="1"/>
  <c r="I14" i="13"/>
  <c r="D14" i="13"/>
  <c r="C14" i="13"/>
  <c r="B14" i="13"/>
  <c r="E13" i="13"/>
  <c r="E12" i="13"/>
  <c r="F12" i="13" s="1"/>
  <c r="E9" i="13"/>
  <c r="E8" i="13"/>
  <c r="G8" i="13" s="1"/>
  <c r="E7" i="13"/>
  <c r="G7" i="13" s="1"/>
  <c r="E6" i="13"/>
  <c r="G6" i="13" s="1"/>
  <c r="E11" i="13" l="1"/>
  <c r="F10" i="13"/>
  <c r="F6" i="13"/>
  <c r="G12" i="13"/>
  <c r="H14" i="13"/>
  <c r="F13" i="13"/>
  <c r="F14" i="13" s="1"/>
  <c r="E14" i="13"/>
  <c r="G13" i="13"/>
  <c r="F7" i="13"/>
  <c r="F9" i="13"/>
  <c r="G9" i="13"/>
  <c r="G11" i="13" s="1"/>
  <c r="F8" i="13"/>
  <c r="F11" i="13" l="1"/>
  <c r="G14" i="13"/>
  <c r="F30" i="10"/>
  <c r="F20" i="10"/>
  <c r="E55" i="8" l="1"/>
  <c r="F55" i="8" s="1"/>
  <c r="G55" i="8" l="1"/>
  <c r="E54" i="8" l="1"/>
  <c r="G54" i="8" s="1"/>
  <c r="F54" i="8" l="1"/>
  <c r="E30" i="10" l="1"/>
  <c r="D30" i="10"/>
  <c r="C30" i="10"/>
  <c r="B30" i="10"/>
  <c r="E20" i="10"/>
  <c r="D20" i="10"/>
  <c r="C20" i="10"/>
  <c r="B20" i="10"/>
  <c r="F33" i="9" l="1"/>
  <c r="E33" i="9"/>
  <c r="D33" i="9"/>
  <c r="C33" i="9"/>
  <c r="B33" i="9"/>
  <c r="F32" i="9"/>
  <c r="E32" i="9"/>
  <c r="D32" i="9"/>
  <c r="C32" i="9"/>
  <c r="B32" i="9"/>
  <c r="F15" i="9"/>
  <c r="E15" i="9"/>
  <c r="D15" i="9"/>
  <c r="C15" i="9"/>
  <c r="B15" i="9"/>
  <c r="F14" i="9"/>
  <c r="E14" i="9"/>
  <c r="D14" i="9"/>
  <c r="C14" i="9"/>
  <c r="B14" i="9"/>
  <c r="C16" i="9" l="1"/>
  <c r="C34" i="9"/>
  <c r="F34" i="9"/>
  <c r="B16" i="9"/>
  <c r="E16" i="9"/>
  <c r="D16" i="9"/>
  <c r="F16" i="9"/>
  <c r="B34" i="9"/>
  <c r="D34" i="9"/>
  <c r="E34" i="9"/>
  <c r="H34" i="9" l="1"/>
  <c r="E53" i="8" l="1"/>
  <c r="F53" i="8" s="1"/>
  <c r="G53" i="8" l="1"/>
  <c r="E57" i="8" l="1"/>
  <c r="G57" i="8" s="1"/>
  <c r="E52" i="8"/>
  <c r="G52" i="8" s="1"/>
  <c r="E51" i="8"/>
  <c r="G51" i="8" s="1"/>
  <c r="E50" i="8"/>
  <c r="F50" i="8" s="1"/>
  <c r="E49" i="8"/>
  <c r="G49" i="8" s="1"/>
  <c r="E48" i="8"/>
  <c r="F48" i="8" s="1"/>
  <c r="E47" i="8"/>
  <c r="G47" i="8" s="1"/>
  <c r="E46" i="8"/>
  <c r="G46" i="8" s="1"/>
  <c r="E45" i="8"/>
  <c r="G45" i="8" s="1"/>
  <c r="E44" i="8"/>
  <c r="G44" i="8" s="1"/>
  <c r="E43" i="8"/>
  <c r="G43" i="8" s="1"/>
  <c r="E42" i="8"/>
  <c r="F42" i="8" s="1"/>
  <c r="E41" i="8"/>
  <c r="G41" i="8" s="1"/>
  <c r="E40" i="8"/>
  <c r="F40" i="8" s="1"/>
  <c r="E39" i="8"/>
  <c r="G39" i="8" s="1"/>
  <c r="E38" i="8"/>
  <c r="G38" i="8" s="1"/>
  <c r="E37" i="8"/>
  <c r="F37" i="8" s="1"/>
  <c r="E36" i="8"/>
  <c r="G36" i="8" s="1"/>
  <c r="E35" i="8"/>
  <c r="G35" i="8" s="1"/>
  <c r="E34" i="8"/>
  <c r="F34" i="8" s="1"/>
  <c r="E33" i="8"/>
  <c r="F33" i="8" s="1"/>
  <c r="E32" i="8"/>
  <c r="F32" i="8" s="1"/>
  <c r="E31" i="8"/>
  <c r="G31" i="8" s="1"/>
  <c r="E30" i="8"/>
  <c r="G30" i="8" s="1"/>
  <c r="E29" i="8"/>
  <c r="G29" i="8" s="1"/>
  <c r="E28" i="8"/>
  <c r="G28" i="8" s="1"/>
  <c r="E27" i="8"/>
  <c r="G27" i="8" s="1"/>
  <c r="E26" i="8"/>
  <c r="F26" i="8" s="1"/>
  <c r="E25" i="8"/>
  <c r="G25" i="8" s="1"/>
  <c r="E24" i="8"/>
  <c r="F24" i="8" s="1"/>
  <c r="E23" i="8"/>
  <c r="G23" i="8" s="1"/>
  <c r="E22" i="8"/>
  <c r="G22" i="8" s="1"/>
  <c r="E21" i="8"/>
  <c r="G21" i="8" s="1"/>
  <c r="E20" i="8"/>
  <c r="G20" i="8" s="1"/>
  <c r="E19" i="8"/>
  <c r="G19" i="8" s="1"/>
  <c r="E18" i="8"/>
  <c r="F18" i="8" s="1"/>
  <c r="E17" i="8"/>
  <c r="F17" i="8" s="1"/>
  <c r="E16" i="8"/>
  <c r="F16" i="8" s="1"/>
  <c r="E15" i="8"/>
  <c r="F15" i="8" s="1"/>
  <c r="E14" i="8"/>
  <c r="G14" i="8" s="1"/>
  <c r="E13" i="8"/>
  <c r="G37" i="8" l="1"/>
  <c r="F25" i="8"/>
  <c r="G26" i="8"/>
  <c r="G15" i="8"/>
  <c r="F21" i="8"/>
  <c r="F43" i="8"/>
  <c r="G33" i="8"/>
  <c r="G16" i="8"/>
  <c r="F29" i="8"/>
  <c r="F35" i="8"/>
  <c r="G40" i="8"/>
  <c r="G13" i="8"/>
  <c r="F13" i="8"/>
  <c r="G18" i="8"/>
  <c r="G32" i="8"/>
  <c r="F41" i="8"/>
  <c r="F45" i="8"/>
  <c r="F27" i="8"/>
  <c r="F19" i="8"/>
  <c r="G24" i="8"/>
  <c r="G42" i="8"/>
  <c r="G34" i="8"/>
  <c r="F51" i="8"/>
  <c r="G50" i="8"/>
  <c r="F49" i="8"/>
  <c r="G48" i="8"/>
  <c r="F57" i="8"/>
  <c r="F14" i="8"/>
  <c r="F22" i="8"/>
  <c r="F30" i="8"/>
  <c r="F38" i="8"/>
  <c r="F46" i="8"/>
  <c r="G17" i="8"/>
  <c r="F20" i="8"/>
  <c r="F28" i="8"/>
  <c r="F36" i="8"/>
  <c r="F44" i="8"/>
  <c r="F52" i="8"/>
  <c r="F23" i="8"/>
  <c r="F31" i="8"/>
  <c r="F39" i="8"/>
  <c r="F47" i="8"/>
</calcChain>
</file>

<file path=xl/sharedStrings.xml><?xml version="1.0" encoding="utf-8"?>
<sst xmlns="http://schemas.openxmlformats.org/spreadsheetml/2006/main" count="294" uniqueCount="186">
  <si>
    <t>Produktion</t>
  </si>
  <si>
    <t>Import</t>
  </si>
  <si>
    <t>Export</t>
  </si>
  <si>
    <t>Totalkonsumtion</t>
  </si>
  <si>
    <t>Totalkonsumtion kg/capita</t>
  </si>
  <si>
    <t>Hemslakt</t>
  </si>
  <si>
    <t>Befolkning</t>
  </si>
  <si>
    <t>Källa: Jordbruksverket och Statistiska centralbyrån</t>
  </si>
  <si>
    <t xml:space="preserve">Information om beräkningen finns under fliken "Helårsbalans". </t>
  </si>
  <si>
    <t>År</t>
  </si>
  <si>
    <t>Totalt</t>
  </si>
  <si>
    <t>Tyskland</t>
  </si>
  <si>
    <t>Övriga</t>
  </si>
  <si>
    <t>Danmark</t>
  </si>
  <si>
    <t>Produktkategori</t>
  </si>
  <si>
    <t>Förändring föregående år</t>
  </si>
  <si>
    <t>2021</t>
  </si>
  <si>
    <t>Storbritannien</t>
  </si>
  <si>
    <t>Nötkött med ben</t>
  </si>
  <si>
    <t>Benfritt nötkött</t>
  </si>
  <si>
    <t>Bearbetat nötkött</t>
  </si>
  <si>
    <t>Summa</t>
  </si>
  <si>
    <t>Korv med nötkött</t>
  </si>
  <si>
    <t>Finland</t>
  </si>
  <si>
    <t>Irland</t>
  </si>
  <si>
    <t>2022</t>
  </si>
  <si>
    <t>Nederländerna</t>
  </si>
  <si>
    <t>Belgien</t>
  </si>
  <si>
    <r>
      <t>Bra att veta om beräkningen</t>
    </r>
    <r>
      <rPr>
        <sz val="12"/>
        <color rgb="FF000000"/>
        <rFont val="Arial"/>
        <family val="2"/>
        <scheme val="minor"/>
      </rPr>
      <t xml:space="preserve"> </t>
    </r>
  </si>
  <si>
    <t xml:space="preserve">I balansen är handeln omräknad till slaktkroppsekvivalenter via viktningstal för att möjliggöra en jämförelse med produktionen i slaktad vikt. </t>
  </si>
  <si>
    <t xml:space="preserve">För 1994 och bakåt finns inte handelsstatistik på SCB och därför kan serien inte justeras bakåt med uppdaterade viktningstal. </t>
  </si>
  <si>
    <t xml:space="preserve">Totalkonsumtionen är framräknad som produktion+import-export. För helår visas den officiella siffran för totalkonsumtionen medan den baseras på en inofficiell beräkning för kvartal i kommande flikar.  </t>
  </si>
  <si>
    <t xml:space="preserve">Totalkonsumtionen i kg/capita är framräknad genom att dividera summan för riket med ett snitt av befolkningen aktuell period. </t>
  </si>
  <si>
    <t>2023</t>
  </si>
  <si>
    <t>02011000</t>
  </si>
  <si>
    <t>02012020</t>
  </si>
  <si>
    <t>02012030</t>
  </si>
  <si>
    <t>02012050</t>
  </si>
  <si>
    <t>02012090</t>
  </si>
  <si>
    <t>02013000</t>
  </si>
  <si>
    <t>02021000</t>
  </si>
  <si>
    <t>02022010</t>
  </si>
  <si>
    <t>02022030</t>
  </si>
  <si>
    <t>02022050</t>
  </si>
  <si>
    <t>02022090</t>
  </si>
  <si>
    <t>02023010</t>
  </si>
  <si>
    <t>02023050</t>
  </si>
  <si>
    <t>02023090</t>
  </si>
  <si>
    <t>02102010</t>
  </si>
  <si>
    <t>02102090</t>
  </si>
  <si>
    <t>16010091</t>
  </si>
  <si>
    <t>16010099</t>
  </si>
  <si>
    <t>16025010</t>
  </si>
  <si>
    <t>16025031</t>
  </si>
  <si>
    <t>16025039</t>
  </si>
  <si>
    <t>16025080</t>
  </si>
  <si>
    <t>16025095</t>
  </si>
  <si>
    <t>16029061</t>
  </si>
  <si>
    <t>16029069</t>
  </si>
  <si>
    <t>Totalt per land</t>
  </si>
  <si>
    <t>Polen</t>
  </si>
  <si>
    <t>Italien</t>
  </si>
  <si>
    <t>Litauen</t>
  </si>
  <si>
    <t>Brasilien</t>
  </si>
  <si>
    <t>Österrike</t>
  </si>
  <si>
    <t>Spanien</t>
  </si>
  <si>
    <t>Slovenien</t>
  </si>
  <si>
    <t>Frankrike</t>
  </si>
  <si>
    <t>Uruguay</t>
  </si>
  <si>
    <t>Tjeckien</t>
  </si>
  <si>
    <t>Ungern</t>
  </si>
  <si>
    <t>Nya Zeeland</t>
  </si>
  <si>
    <t>Kroatien</t>
  </si>
  <si>
    <t>Rumänien</t>
  </si>
  <si>
    <t>Estland</t>
  </si>
  <si>
    <t>Norge</t>
  </si>
  <si>
    <t>Serbien</t>
  </si>
  <si>
    <t>Grekland</t>
  </si>
  <si>
    <t>Lettland</t>
  </si>
  <si>
    <t>Portugal</t>
  </si>
  <si>
    <t>Island</t>
  </si>
  <si>
    <t>Hongkong</t>
  </si>
  <si>
    <t>Sydkorea</t>
  </si>
  <si>
    <t>Elfenbenskusten</t>
  </si>
  <si>
    <t>Cypern</t>
  </si>
  <si>
    <t>Malta</t>
  </si>
  <si>
    <t>Schweiz</t>
  </si>
  <si>
    <t xml:space="preserve">Hela och halva slaktkroppar av nötkreatur eller andra oxdjur, färskt eller kylt </t>
  </si>
  <si>
    <t xml:space="preserve">Kvartsparter av nötkreatur eller andra oxdjur med ben, kompenserade, färskt eller kylt </t>
  </si>
  <si>
    <t xml:space="preserve">Framkvartsparter av nötkreatur eller andra oxdjur med ben, sammanhängande eller avskilda, färskt eller kylt </t>
  </si>
  <si>
    <t xml:space="preserve">Bakkvartsparter av nötkreatur eller andra oxdjur med ben, sammanhängande eller avskilda, färskt eller kylt </t>
  </si>
  <si>
    <t xml:space="preserve">Styckat kött av nötkreatur eller andra oxdjur, färskt eller kylt (exkl. hela och halva slaktkroppar, kompenserade kvartsparter, fram- och bakkvartsparter) </t>
  </si>
  <si>
    <t xml:space="preserve">Kött av nötkreatur eller andra oxdjur, benfritt, färskt eller kylt </t>
  </si>
  <si>
    <t xml:space="preserve">Hela och halva slaktkroppar av nötkreatur eller andra oxdjur, fryst </t>
  </si>
  <si>
    <t xml:space="preserve">Kvartsparter av nötkreatur eller andra oxdjur med ben, kompenserade, fryst </t>
  </si>
  <si>
    <t xml:space="preserve">Framkvartsparter av nötkreatur eller andra oxdjur med ben, sammanhängande eller avskilda, fryst </t>
  </si>
  <si>
    <t xml:space="preserve">Bakkvartsparter av nötkreatur eller andra oxdjur med ben, sammanhängande eller avskilda, fryst </t>
  </si>
  <si>
    <t xml:space="preserve">Styckat kött av nötkreatur eller andra oxdjur, fryst (exkl. hela och halva slaktkroppar, kompenserade kvartsparter, fram- och bakkvartsparter) </t>
  </si>
  <si>
    <t>Framkvartsparter av nötkreatur eller andra oxdjur, benfritt, fryst, framkvartsparter, hela eller styckade i högst fem bitar, varje kvartspart i ett stycke; kompenserade kvartsparter i två stycken, av vilka den ena innehåller framkvartsparten hel eller sty ckad i högst fem bitar, och den andra, bakkvartsparten, utan filén, i en bit</t>
  </si>
  <si>
    <t xml:space="preserve">Styckningsdelar av framkvartspart eller sida benämda crop, chuck and blade och brisket av nötkreatur eller andra oxdjur, benfritt, fryst </t>
  </si>
  <si>
    <t>Kött av nötkreatur eller andra oxdjur, benfritt, fryst (exkl. framkvartsparter av nötkreatur, benfritt, fryst, hela eller styckade i högst fem bitar, varje kvartspart i ett stycke; kompenserade kvartsparter i två stycken, av vilka den ena innehåller framk vartsparten hel eller styckad i högst fem bitar, och den andra, bakkvartsparten, utan filén i en bit samt styckningsdelar av framkvartspart eller sida benämda crop, chuck and blade och brisket)</t>
  </si>
  <si>
    <t xml:space="preserve">Kött av nötkreatur och andra oxdjur, med ben, saltat, i saltlake, torkat eller rökt </t>
  </si>
  <si>
    <t xml:space="preserve">Kött av nötkreatur och andra oxdjur, benfritt, saltat, i saltlake, torkat eller rökt </t>
  </si>
  <si>
    <t>Korv, rå, torr eller bredbar, av kött, slaktbiprodukter, blod eller insekter (exkl. av lever)</t>
  </si>
  <si>
    <t>Korv och liknande produkter av kött, slaktbiprodukter, blod eller insekter; beredningar av dessa produkter (exkl. rå, torr eller bredbar samt korv av lever)</t>
  </si>
  <si>
    <t>Varor av kött eller slaktbiprodukter av nötkreatur och andra oxdjur, beredda eller konserverade, inte kokta eller på annat sätt värmebehandlade; blandningar av sådant kött eller slaktbiprodukter med kokt eller på annat sätt värmebehandlat kött eller slakt biprodukter (exkl. korvar och liknande varor samt beredda varor av lever)</t>
  </si>
  <si>
    <t>Corned beef, i hermetiskt tillslutna förpackningar</t>
  </si>
  <si>
    <t>Varor av kött eller slaktbiprodukter av nötkreatur och andra oxdjur, beredda eller konserverade, kokta eller på annat sätt värmebehandlade, i hermetiskt tillslutna förpackningar (exkl. korvar och liknande varor, homogeniserade beredningar som föreligger  i detaljhandelsförpackningar, med en nettovikt av &lt;= 250 g, för försäljning som barnmat eller för dietiskt ändamål, beredda varor av lever, extrakter och saft av kött samt corned beef)</t>
  </si>
  <si>
    <t>Varor av kött eller slaktbiprodukter av nötkreatur och andra oxdjur, beredda eller konserverade, kokta eller på annat sätt värmebehandlade (exkl. korvar och liknande varor, homogeniserade beredningar som föreligger i detaljhandelsförpackningar, med en  nettovikt av &lt;= 250 g, för försäljning som barnmat eller för dietiskt ändamål, beredda varor av lever, extrakter och saft av kött samt köttvaror i hermetiskt tillslutna förpackningar)</t>
  </si>
  <si>
    <t>Varor av kött eller slaktbiprodukter av nötkreatur och andra oxdjur, beredda eller konserverade, kokta eller på annat sätt värmebehandlade (exkl. corned beef i hermetiskt tillslutna förpackningar, korvar och liknande varor, homogeniserade beredningar som  föreligger i detaljhandelsförpackningar, med en nettovikt av &lt;= 250 g, för försäljning som barnmat eller för dietiskt ändamål, beredda varor av lever, extrakter och saft av kött)</t>
  </si>
  <si>
    <t>Varor av kött eller slaktbiprodukter, beredda eller konserverade, inte kokta eller på annat sätt värmebehandlade, innehållande kött eller slaktbiprodukter av nötkreatur eller andra oxdjur, inkl. blandningar av sådant kött eller slaktbiprodukter med kokt e ller på annat sätt värmebehandlat kött eller slaktbiprodukter (exkl. av tama fjäderfä, tamsvin, ren, vilt eller kanin, korvar och liknande varor, homogeniserade beredningar som föreligger i detaljhandelsförpackningar, med en nettovikt av &lt;= 250 g, för förrsäljning som barnmat eller för dietiskt ändamål samt beredda varor av lever)</t>
  </si>
  <si>
    <t>Varor av kött eller slaktbiprodukter, beredda eller konserverade, kokta eller på annat sätt värmebehandlade, innehållande kött eller slaktbiprodukter av nötkreatur eller andra oxdjur (exkl. av tama fjäderfä, tamsvin, ren, vilt eller kanin, korvar och likn ande varor, homogeniserade beredningar som föreligger i detaljhandelsförpackningar, med en nettovikt av &lt;= 250 g, för försäljning som barnmat eller för dietiskt ändamål samt beredda varor av lever)</t>
  </si>
  <si>
    <t>Land</t>
  </si>
  <si>
    <t>Export, ton slaktad vikt</t>
  </si>
  <si>
    <t>Import, ton slaktad vikt</t>
  </si>
  <si>
    <t>Förklaring KN-nummer</t>
  </si>
  <si>
    <t>2024 jan-mar</t>
  </si>
  <si>
    <t>2024 jan-jun</t>
  </si>
  <si>
    <t>2024 jan-sep</t>
  </si>
  <si>
    <t>2024 jan-dec</t>
  </si>
  <si>
    <t>KN-nummer</t>
  </si>
  <si>
    <t>Totalt per kategori</t>
  </si>
  <si>
    <t>Luxemburg</t>
  </si>
  <si>
    <t>2024</t>
  </si>
  <si>
    <t>Totalt 2024</t>
  </si>
  <si>
    <t>Import av nötkött till Sverige från de fyra största avsändarländerna, ton slaktad vikt</t>
  </si>
  <si>
    <t>Export av nötkött från Sverige till de fyra största mottagarländerna, ton slaktad vikt</t>
  </si>
  <si>
    <t>Import av nötkött till Sverige fördelat på kategorier, ton slaktad vikt</t>
  </si>
  <si>
    <t>Export av nötkött från Sverige fördelat på kategorier, ton slaktad vikt</t>
  </si>
  <si>
    <t>Svensk marknadsbalans nötkött, 1 000 ton slaktad vikt</t>
  </si>
  <si>
    <t xml:space="preserve">Svensk försörjningsgrad beräknas genom att dividera produktionen med totalkonsumtionen. Den visar vår kapacitet att tillgodose efterfrågan med svenskproducerade livsmedel under en avgränsad historisk period, vanligtvis ett år. </t>
  </si>
  <si>
    <t xml:space="preserve">Hemslakten på gårdar beräknas enligt en schablon och ingår i Jordbruksverkets konsumtionsberäkningar. För nötkött lyder formeln antal kalvar i juni * medelslaktvikten * 0,02. </t>
  </si>
  <si>
    <t xml:space="preserve">För åren före 1995 har hemslakten antagits varit samma på nivå som 1995. I kvartalssiffrorna beräknas hemslakten utifrån den nivå som rådde året innan. </t>
  </si>
  <si>
    <t>Förändring 24/23</t>
  </si>
  <si>
    <t>2025 jan-mar</t>
  </si>
  <si>
    <t>Förändring Q1 25/24</t>
  </si>
  <si>
    <t>2025 jan-jun</t>
  </si>
  <si>
    <t>Förändring Q1-2 25/24</t>
  </si>
  <si>
    <t>2025 jan-sep</t>
  </si>
  <si>
    <t>Förändring Q1-3 25/24</t>
  </si>
  <si>
    <t>2025 jan-dec</t>
  </si>
  <si>
    <t>Förändring Q1-4 25/24</t>
  </si>
  <si>
    <t>Försörjningsgrad</t>
  </si>
  <si>
    <t>Förenade kungariket (Storbritannien och Nordirland)</t>
  </si>
  <si>
    <t>Japan</t>
  </si>
  <si>
    <t>Import av nötkött 2025, ton produktvikt</t>
  </si>
  <si>
    <t>Ghana</t>
  </si>
  <si>
    <t>Liberia</t>
  </si>
  <si>
    <t>Bunkring och underhåll</t>
  </si>
  <si>
    <t>Färöarna</t>
  </si>
  <si>
    <t xml:space="preserve">02011000 Hela och halva slaktkroppar av nötkreatur eller andra oxdjur, färskt eller kylt </t>
  </si>
  <si>
    <t xml:space="preserve">02012020 Kvartsparter av nötkreatur eller andra oxdjur med ben, kompenserade, färskt eller kylt </t>
  </si>
  <si>
    <t xml:space="preserve">02012030 Framkvartsparter av nötkreatur eller andra oxdjur med ben, sammanhängande eller avskilda, färskt eller kylt </t>
  </si>
  <si>
    <t xml:space="preserve">02012050 Bakkvartsparter av nötkreatur eller andra oxdjur med ben, sammanhängande eller avskilda, färskt eller kylt </t>
  </si>
  <si>
    <t xml:space="preserve">02012090 Styckat kött av nötkreatur eller andra oxdjur, färskt eller kylt (exkl. hela och halva slaktkroppar, kompenserade kvartsparter, fram- och bakkvartsparter) </t>
  </si>
  <si>
    <t xml:space="preserve">02013000 Kött av nötkreatur eller andra oxdjur, benfritt, färskt eller kylt </t>
  </si>
  <si>
    <t xml:space="preserve">02021000 Hela och halva slaktkroppar av nötkreatur eller andra oxdjur, fryst </t>
  </si>
  <si>
    <t xml:space="preserve">02022010 Kvartsparter av nötkreatur eller andra oxdjur med ben, kompenserade, fryst </t>
  </si>
  <si>
    <t xml:space="preserve">02022030 Framkvartsparter av nötkreatur eller andra oxdjur med ben, sammanhängande eller avskilda, fryst </t>
  </si>
  <si>
    <t xml:space="preserve">02022050 Bakkvartsparter av nötkreatur eller andra oxdjur med ben, sammanhängande eller avskilda, fryst </t>
  </si>
  <si>
    <t xml:space="preserve">02022090 Styckat kött av nötkreatur eller andra oxdjur, fryst (exkl. hela och halva slaktkroppar, kompenserade kvartsparter, fram- och bakkvartsparter) </t>
  </si>
  <si>
    <t xml:space="preserve">02023050 Styckningsdelar av framkvartspart eller sida benämda crop, chuck and blade och brisket av nötkreatur eller andra oxdjur, benfritt, fryst </t>
  </si>
  <si>
    <t xml:space="preserve">02102010 Kött av nötkreatur och andra oxdjur, med ben, saltat, i saltlake, torkat eller rökt </t>
  </si>
  <si>
    <t xml:space="preserve">02102090 Kött av nötkreatur och andra oxdjur, benfritt, saltat, i saltlake, torkat eller rökt </t>
  </si>
  <si>
    <t>16010091 Korv, rå, torr eller bredbar, av kött, slaktbiprodukter, blod eller insekter (exkl. av lever)</t>
  </si>
  <si>
    <t>16010099 Korv och liknande produkter av kött, slaktbiprodukter, blod eller insekter; beredningar av dessa produkter (exkl. rå, torr eller bredbar samt korv av lever)</t>
  </si>
  <si>
    <t>16025031 Corned beef, i hermetiskt tillslutna förpackningar</t>
  </si>
  <si>
    <t xml:space="preserve">02023010 Framkvartsparter av nötkreatur eller andra oxdjur, benfritt, fryst, framkvartsparter, hela eller styckade i högst fem bitar, varje kvartspart i ett stycke; kompenserade kvartsparter i två stycken, av vilka den ena innehåller framkvartsparten hel </t>
  </si>
  <si>
    <t>02023090 Kött av nötkreatur eller andra oxdjur, benfritt, fryst (exkl. framkvartsparter av nötkreatur, benfritt, fryst, hela eller styckade i högst fem bitar, varje kvartspart i ett stycke; kompenserade kvartsparter i två stycken, av vilka den ena innehål</t>
  </si>
  <si>
    <t>16025010 Varor av kött eller slaktbiprodukter av nötkreatur och andra oxdjur, beredda eller konserverade, inte kokta eller på annat sätt värmebehandlade; blandningar av sådant kött eller slaktbiprodukter med kokt eller på annat sätt värmebehandlat kött el</t>
  </si>
  <si>
    <t>16025095 Varor av kött eller slaktbiprodukter av nötkreatur och andra oxdjur, beredda eller konserverade, kokta eller på annat sätt värmebehandlade (exkl. corned beef i hermetiskt tillslutna förpackningar, korvar och liknande varor, homogeniserade beredni</t>
  </si>
  <si>
    <t>16029061 Varor av kött eller slaktbiprodukter, beredda eller konserverade, inte kokta eller på annat sätt värmebehandlade, innehållande kött eller slaktbiprodukter av nötkreatur eller andra oxdjur, inkl. blandningar av sådant kött eller slaktbiprodukter m</t>
  </si>
  <si>
    <t>16029069 Varor av kött eller slaktbiprodukter, beredda eller konserverade, kokta eller på annat sätt värmebehandlade, innehållande kött eller slaktbiprodukter av nötkreatur eller andra oxdjur (exkl. av tama fjäderfä, tamsvin, ren, vilt eller kanin, korvar</t>
  </si>
  <si>
    <t>Totalt pe land</t>
  </si>
  <si>
    <t>2025</t>
  </si>
  <si>
    <t>Totalt 2025</t>
  </si>
  <si>
    <t>Export av nötkött 2025, ton produktvikt</t>
  </si>
  <si>
    <t>Förändring 25/24</t>
  </si>
  <si>
    <t>2026 jan-mar</t>
  </si>
  <si>
    <t>Förändring Q1 25/26</t>
  </si>
  <si>
    <t>2026 jan-jun</t>
  </si>
  <si>
    <t>Förändring Q1-2 25/26</t>
  </si>
  <si>
    <t>2026 jan-sep</t>
  </si>
  <si>
    <t>Förändring Q1-3 25/26</t>
  </si>
  <si>
    <t>2026 jan-dec</t>
  </si>
  <si>
    <t>Förändring Q1-4 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</si>
</sst>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54" x14ac:knownFonts="1">
    <font>
      <sz val="11"/>
      <color theme="1"/>
      <name val="Arial"/>
      <family val="2"/>
      <scheme val="minor"/>
    </font>
    <font>
      <sz val="11"/>
      <color theme="1"/>
      <name val="Arial"/>
      <family val="2"/>
      <scheme val="minor"/>
    </font>
    <font>
      <b/>
      <sz val="14"/>
      <color theme="1"/>
      <name val="Arial"/>
      <family val="2"/>
      <scheme val="minor"/>
    </font>
    <font>
      <i/>
      <sz val="11"/>
      <color theme="1"/>
      <name val="Arial"/>
      <family val="2"/>
      <scheme val="minor"/>
    </font>
    <font>
      <i/>
      <sz val="10"/>
      <color theme="1"/>
      <name val="Arial"/>
      <family val="2"/>
      <scheme val="minor"/>
    </font>
    <font>
      <b/>
      <sz val="12"/>
      <color theme="1"/>
      <name val="Arial"/>
      <family val="2"/>
      <scheme val="minor"/>
    </font>
    <font>
      <i/>
      <sz val="12"/>
      <color rgb="FF000000"/>
      <name val="Arial"/>
      <family val="2"/>
      <scheme val="minor"/>
    </font>
    <font>
      <b/>
      <sz val="12"/>
      <name val="Arial"/>
      <family val="2"/>
      <scheme val="minor"/>
    </font>
    <font>
      <sz val="12"/>
      <name val="Arial"/>
      <family val="2"/>
      <scheme val="minor"/>
    </font>
    <font>
      <sz val="12"/>
      <color rgb="FF000000"/>
      <name val="Arial"/>
      <family val="2"/>
      <scheme val="minor"/>
    </font>
    <font>
      <sz val="12"/>
      <color theme="1"/>
      <name val="Arial"/>
      <family val="2"/>
      <scheme val="minor"/>
    </font>
    <font>
      <i/>
      <sz val="11"/>
      <name val="Arial"/>
      <family val="2"/>
      <scheme val="minor"/>
    </font>
    <font>
      <b/>
      <i/>
      <sz val="12"/>
      <name val="Arial"/>
      <family val="2"/>
      <scheme val="minor"/>
    </font>
    <font>
      <b/>
      <i/>
      <sz val="12"/>
      <color theme="1"/>
      <name val="Arial"/>
      <family val="2"/>
      <scheme val="minor"/>
    </font>
    <font>
      <i/>
      <sz val="12"/>
      <name val="Arial"/>
      <family val="2"/>
      <scheme val="minor"/>
    </font>
    <font>
      <i/>
      <sz val="12"/>
      <color theme="1"/>
      <name val="Arial"/>
      <family val="2"/>
      <scheme val="minor"/>
    </font>
    <font>
      <b/>
      <sz val="12"/>
      <name val="Arial"/>
      <family val="2"/>
      <scheme val="minor"/>
    </font>
    <font>
      <sz val="12"/>
      <name val="Arial"/>
      <family val="2"/>
      <scheme val="minor"/>
    </font>
    <font>
      <i/>
      <sz val="12"/>
      <color rgb="FF000000"/>
      <name val="Arial"/>
      <family val="2"/>
      <scheme val="minor"/>
    </font>
    <font>
      <i/>
      <sz val="10"/>
      <color theme="1"/>
      <name val="Arial"/>
      <family val="2"/>
      <scheme val="minor"/>
    </font>
    <font>
      <b/>
      <sz val="11"/>
      <color theme="1"/>
      <name val="Arial"/>
      <family val="2"/>
      <scheme val="minor"/>
    </font>
    <font>
      <sz val="11"/>
      <name val="Arial"/>
      <family val="2"/>
      <scheme val="minor"/>
    </font>
    <font>
      <b/>
      <sz val="11"/>
      <name val="Arial"/>
      <family val="2"/>
      <scheme val="minor"/>
    </font>
    <font>
      <b/>
      <sz val="12"/>
      <name val="Arial"/>
      <family val="2"/>
      <scheme val="minor"/>
    </font>
    <font>
      <sz val="12"/>
      <name val="Arial"/>
      <family val="2"/>
      <scheme val="minor"/>
    </font>
    <font>
      <sz val="12"/>
      <color rgb="FF000000"/>
      <name val="Arial"/>
      <family val="2"/>
      <scheme val="minor"/>
    </font>
    <font>
      <i/>
      <sz val="12"/>
      <color rgb="FF000000"/>
      <name val="Arial"/>
      <family val="2"/>
      <scheme val="minor"/>
    </font>
    <font>
      <i/>
      <sz val="10"/>
      <color theme="1"/>
      <name val="Arial"/>
      <family val="2"/>
      <scheme val="minor"/>
    </font>
    <font>
      <sz val="11"/>
      <color theme="1"/>
      <name val="Arial"/>
      <family val="2"/>
      <scheme val="major"/>
    </font>
    <font>
      <b/>
      <sz val="11"/>
      <color theme="1"/>
      <name val="Arial"/>
      <family val="2"/>
      <scheme val="major"/>
    </font>
    <font>
      <b/>
      <sz val="12"/>
      <name val="Arial"/>
      <family val="2"/>
      <scheme val="major"/>
    </font>
    <font>
      <sz val="12"/>
      <color theme="1"/>
      <name val="Arial"/>
      <family val="2"/>
      <scheme val="major"/>
    </font>
    <font>
      <sz val="12"/>
      <name val="Arial"/>
      <family val="2"/>
      <scheme val="major"/>
    </font>
    <font>
      <b/>
      <sz val="12"/>
      <color theme="1"/>
      <name val="Arial"/>
      <family val="2"/>
      <scheme val="major"/>
    </font>
    <font>
      <sz val="12"/>
      <color rgb="FF000000"/>
      <name val="Arial"/>
      <family val="2"/>
      <scheme val="major"/>
    </font>
    <font>
      <b/>
      <sz val="12"/>
      <color rgb="FF000000"/>
      <name val="Arial"/>
      <family val="2"/>
      <scheme val="major"/>
    </font>
    <font>
      <i/>
      <sz val="12"/>
      <color theme="1"/>
      <name val="Arial"/>
      <family val="2"/>
      <scheme val="major"/>
    </font>
    <font>
      <i/>
      <sz val="12"/>
      <name val="Arial"/>
      <family val="2"/>
      <scheme val="major"/>
    </font>
    <font>
      <i/>
      <sz val="11"/>
      <name val="Arial"/>
      <family val="2"/>
      <scheme val="major"/>
    </font>
    <font>
      <b/>
      <sz val="12"/>
      <color rgb="FF000000"/>
      <name val="Arial"/>
      <family val="2"/>
      <scheme val="minor"/>
    </font>
    <font>
      <sz val="11"/>
      <color rgb="FF000000"/>
      <name val="Arial"/>
      <family val="2"/>
      <scheme val="minor"/>
    </font>
    <font>
      <b/>
      <sz val="12"/>
      <name val="Arial"/>
      <family val="2"/>
      <scheme val="minor"/>
    </font>
    <font>
      <sz val="12"/>
      <name val="Arial"/>
      <family val="2"/>
      <scheme val="minor"/>
    </font>
    <font>
      <sz val="12"/>
      <color rgb="FF000000"/>
      <name val="Arial"/>
      <family val="2"/>
      <scheme val="minor"/>
    </font>
    <font>
      <i/>
      <sz val="12"/>
      <color rgb="FF000000"/>
      <name val="Arial"/>
      <family val="2"/>
      <scheme val="minor"/>
    </font>
    <font>
      <i/>
      <sz val="10"/>
      <color theme="1"/>
      <name val="Arial"/>
      <family val="2"/>
      <scheme val="minor"/>
    </font>
    <font>
      <b/>
      <sz val="14"/>
      <color rgb="FF000000"/>
      <name val="Calibri"/>
      <family val="2"/>
    </font>
    <font>
      <b/>
      <sz val="11"/>
      <color rgb="FF000000"/>
      <name val="Calibri"/>
      <family val="2"/>
    </font>
    <font>
      <sz val="11"/>
      <color theme="1"/>
      <name val="Calibri"/>
      <family val="2"/>
    </font>
    <font>
      <b/>
      <sz val="14"/>
      <color theme="1"/>
      <name val="Calibri"/>
      <family val="2"/>
    </font>
    <font>
      <b/>
      <i/>
      <sz val="11"/>
      <name val="Arial"/>
      <family val="2"/>
      <scheme val="minor"/>
    </font>
    <font>
      <i/>
      <sz val="11"/>
      <color theme="1"/>
      <name val="Calibri"/>
      <family val="2"/>
    </font>
    <font>
      <b/>
      <sz val="13"/>
      <color theme="1"/>
      <name val="Arial"/>
      <family val="2"/>
      <scheme val="major"/>
    </font>
    <font>
      <b/>
      <sz val="11"/>
      <color theme="1"/>
      <name val="Calibri"/>
      <family val="2"/>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5" tint="0.79998168889431442"/>
        <bgColor indexed="64"/>
      </patternFill>
    </fill>
  </fills>
  <borders count="6">
    <border>
      <left/>
      <right/>
      <top/>
      <bottom/>
      <diagonal/>
    </border>
    <border>
      <left/>
      <right/>
      <top/>
      <bottom style="medium">
        <color indexed="64"/>
      </bottom>
      <diagonal/>
    </border>
    <border>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3">
    <xf numFmtId="0" fontId="0" fillId="0" borderId="0"/>
    <xf numFmtId="9" fontId="1" fillId="0" borderId="0" applyFont="0" applyFill="0" applyBorder="0" applyAlignment="0" applyProtection="0"/>
    <xf numFmtId="0" fontId="1" fillId="0" borderId="0"/>
  </cellStyleXfs>
  <cellXfs count="162">
    <xf numFmtId="0" fontId="0" fillId="0" borderId="0" xfId="0"/>
    <xf numFmtId="0" fontId="2" fillId="0" borderId="0" xfId="0" applyFont="1"/>
    <xf numFmtId="0" fontId="3" fillId="0" borderId="0" xfId="0" applyFont="1"/>
    <xf numFmtId="0" fontId="5" fillId="0" borderId="0" xfId="0" applyFont="1"/>
    <xf numFmtId="0" fontId="0" fillId="0" borderId="1" xfId="0" applyBorder="1"/>
    <xf numFmtId="164" fontId="9" fillId="2" borderId="0" xfId="0" applyNumberFormat="1" applyFont="1" applyFill="1" applyAlignment="1">
      <alignment horizontal="center" vertical="center" wrapText="1"/>
    </xf>
    <xf numFmtId="2" fontId="6" fillId="2" borderId="0" xfId="0" applyNumberFormat="1" applyFont="1" applyFill="1" applyAlignment="1">
      <alignment horizontal="center" vertical="center" wrapText="1"/>
    </xf>
    <xf numFmtId="0" fontId="0" fillId="0" borderId="0" xfId="0" applyAlignment="1">
      <alignment horizontal="center"/>
    </xf>
    <xf numFmtId="165" fontId="8" fillId="2" borderId="0" xfId="0" applyNumberFormat="1" applyFont="1" applyFill="1" applyAlignment="1">
      <alignment horizontal="center"/>
    </xf>
    <xf numFmtId="166" fontId="8" fillId="2" borderId="0" xfId="0" applyNumberFormat="1" applyFont="1" applyFill="1" applyAlignment="1">
      <alignment horizontal="center"/>
    </xf>
    <xf numFmtId="0" fontId="7" fillId="2" borderId="0" xfId="0" applyFont="1" applyFill="1" applyAlignment="1">
      <alignment horizontal="center" vertical="center" wrapText="1"/>
    </xf>
    <xf numFmtId="164" fontId="8" fillId="2" borderId="0" xfId="0" applyNumberFormat="1" applyFont="1" applyFill="1" applyAlignment="1">
      <alignment horizontal="center"/>
    </xf>
    <xf numFmtId="164" fontId="8" fillId="2" borderId="0" xfId="0" applyNumberFormat="1" applyFont="1" applyFill="1" applyAlignment="1">
      <alignment horizontal="center" vertical="center"/>
    </xf>
    <xf numFmtId="3" fontId="4" fillId="2" borderId="0" xfId="0" applyNumberFormat="1" applyFont="1" applyFill="1" applyAlignment="1">
      <alignment horizontal="center"/>
    </xf>
    <xf numFmtId="166" fontId="0" fillId="0" borderId="0" xfId="1" applyNumberFormat="1" applyFont="1"/>
    <xf numFmtId="0" fontId="11" fillId="0" borderId="0" xfId="0" applyFont="1" applyAlignment="1">
      <alignment vertical="center"/>
    </xf>
    <xf numFmtId="166" fontId="12" fillId="2" borderId="2" xfId="0" applyNumberFormat="1" applyFont="1" applyFill="1" applyBorder="1" applyAlignment="1">
      <alignment horizontal="center" vertical="center" wrapText="1"/>
    </xf>
    <xf numFmtId="9" fontId="0" fillId="0" borderId="0" xfId="1" applyFont="1"/>
    <xf numFmtId="0" fontId="12" fillId="2" borderId="4" xfId="0" applyFont="1" applyFill="1" applyBorder="1" applyAlignment="1">
      <alignment horizontal="center" vertical="center" wrapText="1"/>
    </xf>
    <xf numFmtId="0" fontId="7" fillId="0" borderId="3" xfId="0" applyFont="1" applyBorder="1" applyAlignment="1">
      <alignment horizontal="center" vertical="center" wrapText="1"/>
    </xf>
    <xf numFmtId="165" fontId="10" fillId="2" borderId="0" xfId="0" applyNumberFormat="1" applyFont="1" applyFill="1" applyAlignment="1" applyProtection="1">
      <alignment horizontal="center"/>
      <protection locked="0"/>
    </xf>
    <xf numFmtId="165" fontId="8" fillId="2" borderId="0" xfId="0" applyNumberFormat="1" applyFont="1" applyFill="1" applyAlignment="1">
      <alignment horizontal="center" vertical="center" wrapText="1"/>
    </xf>
    <xf numFmtId="4" fontId="8" fillId="2" borderId="0" xfId="0" applyNumberFormat="1" applyFont="1" applyFill="1" applyAlignment="1">
      <alignment horizontal="center" vertical="center" wrapText="1"/>
    </xf>
    <xf numFmtId="164" fontId="8" fillId="2" borderId="0" xfId="0" applyNumberFormat="1" applyFont="1" applyFill="1" applyAlignment="1">
      <alignment horizontal="center" vertical="center" wrapText="1"/>
    </xf>
    <xf numFmtId="0" fontId="5" fillId="2" borderId="0" xfId="0" applyFont="1" applyFill="1" applyAlignment="1">
      <alignment horizontal="center"/>
    </xf>
    <xf numFmtId="164" fontId="10" fillId="2" borderId="0" xfId="0" applyNumberFormat="1" applyFont="1" applyFill="1" applyAlignment="1">
      <alignment horizontal="center"/>
    </xf>
    <xf numFmtId="165" fontId="10" fillId="2" borderId="0" xfId="0" applyNumberFormat="1" applyFont="1" applyFill="1" applyAlignment="1">
      <alignment horizontal="center"/>
    </xf>
    <xf numFmtId="0" fontId="16" fillId="2" borderId="0" xfId="0" applyFont="1" applyFill="1" applyAlignment="1">
      <alignment horizontal="center" vertical="center" wrapText="1"/>
    </xf>
    <xf numFmtId="164" fontId="17" fillId="2" borderId="0" xfId="0" applyNumberFormat="1" applyFont="1" applyFill="1" applyAlignment="1">
      <alignment horizontal="center"/>
    </xf>
    <xf numFmtId="164" fontId="17" fillId="2" borderId="0" xfId="0" applyNumberFormat="1" applyFont="1" applyFill="1" applyAlignment="1">
      <alignment horizontal="center" vertical="center"/>
    </xf>
    <xf numFmtId="165" fontId="17" fillId="2" borderId="0" xfId="0" applyNumberFormat="1" applyFont="1" applyFill="1" applyAlignment="1">
      <alignment horizontal="center"/>
    </xf>
    <xf numFmtId="166" fontId="17" fillId="2" borderId="0" xfId="0" applyNumberFormat="1" applyFont="1" applyFill="1" applyAlignment="1">
      <alignment horizontal="center"/>
    </xf>
    <xf numFmtId="2" fontId="18" fillId="2" borderId="0" xfId="0" applyNumberFormat="1" applyFont="1" applyFill="1" applyAlignment="1">
      <alignment horizontal="center" vertical="center" wrapText="1"/>
    </xf>
    <xf numFmtId="3" fontId="19" fillId="2" borderId="0" xfId="0" applyNumberFormat="1" applyFont="1" applyFill="1" applyAlignment="1">
      <alignment horizontal="center"/>
    </xf>
    <xf numFmtId="0" fontId="8" fillId="5" borderId="0" xfId="0" applyFont="1" applyFill="1" applyAlignment="1">
      <alignment horizontal="center" vertical="center" wrapText="1"/>
    </xf>
    <xf numFmtId="2" fontId="8" fillId="5" borderId="0" xfId="0" applyNumberFormat="1" applyFont="1" applyFill="1" applyAlignment="1">
      <alignment horizontal="center" vertical="center" wrapText="1"/>
    </xf>
    <xf numFmtId="166" fontId="8" fillId="5" borderId="0" xfId="0" applyNumberFormat="1" applyFont="1" applyFill="1" applyAlignment="1">
      <alignment horizontal="center" vertical="center" wrapText="1"/>
    </xf>
    <xf numFmtId="2" fontId="14" fillId="5" borderId="0" xfId="0" applyNumberFormat="1" applyFont="1" applyFill="1" applyAlignment="1">
      <alignment horizontal="center" vertical="center" wrapText="1"/>
    </xf>
    <xf numFmtId="0" fontId="12" fillId="5" borderId="2" xfId="0" applyFont="1" applyFill="1" applyBorder="1" applyAlignment="1">
      <alignment horizontal="center" vertical="center" wrapText="1"/>
    </xf>
    <xf numFmtId="166" fontId="12" fillId="5" borderId="2" xfId="0" applyNumberFormat="1" applyFont="1" applyFill="1" applyBorder="1" applyAlignment="1">
      <alignment horizontal="center" vertical="center" wrapText="1"/>
    </xf>
    <xf numFmtId="166" fontId="12" fillId="5" borderId="2" xfId="1" applyNumberFormat="1" applyFont="1" applyFill="1" applyBorder="1" applyAlignment="1">
      <alignment horizontal="center" vertical="center" wrapText="1"/>
    </xf>
    <xf numFmtId="0" fontId="8" fillId="6" borderId="0" xfId="0" applyFont="1" applyFill="1" applyAlignment="1">
      <alignment horizontal="center" vertical="center" wrapText="1"/>
    </xf>
    <xf numFmtId="2" fontId="10" fillId="6" borderId="0" xfId="0" applyNumberFormat="1" applyFont="1" applyFill="1" applyAlignment="1">
      <alignment horizontal="center"/>
    </xf>
    <xf numFmtId="2" fontId="8" fillId="6" borderId="0" xfId="0" applyNumberFormat="1" applyFont="1" applyFill="1" applyAlignment="1">
      <alignment horizontal="center" vertical="center" wrapText="1"/>
    </xf>
    <xf numFmtId="164" fontId="8" fillId="6" borderId="0" xfId="0" applyNumberFormat="1" applyFont="1" applyFill="1" applyAlignment="1">
      <alignment horizontal="center"/>
    </xf>
    <xf numFmtId="166" fontId="8" fillId="6" borderId="0" xfId="0" applyNumberFormat="1" applyFont="1" applyFill="1" applyAlignment="1">
      <alignment horizontal="center"/>
    </xf>
    <xf numFmtId="2" fontId="15" fillId="6" borderId="0" xfId="0" applyNumberFormat="1" applyFont="1" applyFill="1" applyAlignment="1">
      <alignment horizontal="center"/>
    </xf>
    <xf numFmtId="2" fontId="8" fillId="6" borderId="0" xfId="1" applyNumberFormat="1" applyFont="1" applyFill="1" applyBorder="1" applyAlignment="1">
      <alignment horizontal="center"/>
    </xf>
    <xf numFmtId="2" fontId="14" fillId="6" borderId="0" xfId="1" applyNumberFormat="1" applyFont="1" applyFill="1" applyBorder="1" applyAlignment="1">
      <alignment horizontal="center"/>
    </xf>
    <xf numFmtId="0" fontId="12" fillId="6" borderId="2" xfId="0" applyFont="1" applyFill="1" applyBorder="1" applyAlignment="1">
      <alignment horizontal="center" vertical="center" wrapText="1"/>
    </xf>
    <xf numFmtId="166" fontId="12" fillId="6" borderId="2" xfId="0" applyNumberFormat="1" applyFont="1" applyFill="1" applyBorder="1" applyAlignment="1">
      <alignment horizontal="center" vertical="center" wrapText="1"/>
    </xf>
    <xf numFmtId="166" fontId="12" fillId="6" borderId="2" xfId="1" applyNumberFormat="1" applyFont="1" applyFill="1" applyBorder="1" applyAlignment="1">
      <alignment horizontal="center" vertical="center" wrapText="1"/>
    </xf>
    <xf numFmtId="0" fontId="8" fillId="7" borderId="0" xfId="0" applyFont="1" applyFill="1" applyAlignment="1">
      <alignment horizontal="center" vertical="center" wrapText="1"/>
    </xf>
    <xf numFmtId="164" fontId="10" fillId="7" borderId="0" xfId="0" applyNumberFormat="1" applyFont="1" applyFill="1" applyAlignment="1">
      <alignment horizontal="center"/>
    </xf>
    <xf numFmtId="2" fontId="8" fillId="7" borderId="0" xfId="0" applyNumberFormat="1" applyFont="1" applyFill="1" applyAlignment="1">
      <alignment horizontal="center" vertical="center" wrapText="1"/>
    </xf>
    <xf numFmtId="164" fontId="8" fillId="7" borderId="0" xfId="0" applyNumberFormat="1" applyFont="1" applyFill="1" applyAlignment="1">
      <alignment horizontal="center"/>
    </xf>
    <xf numFmtId="166" fontId="8" fillId="7" borderId="0" xfId="0" applyNumberFormat="1" applyFont="1" applyFill="1" applyAlignment="1">
      <alignment horizontal="center"/>
    </xf>
    <xf numFmtId="2" fontId="10" fillId="7" borderId="0" xfId="0" applyNumberFormat="1" applyFont="1" applyFill="1" applyAlignment="1">
      <alignment horizontal="center"/>
    </xf>
    <xf numFmtId="2" fontId="15" fillId="7" borderId="0" xfId="0" applyNumberFormat="1" applyFont="1" applyFill="1" applyAlignment="1">
      <alignment horizontal="center"/>
    </xf>
    <xf numFmtId="164" fontId="8" fillId="7" borderId="0" xfId="0" applyNumberFormat="1" applyFont="1" applyFill="1" applyAlignment="1">
      <alignment horizontal="center" vertical="center" wrapText="1"/>
    </xf>
    <xf numFmtId="0" fontId="12" fillId="7" borderId="2" xfId="0" applyFont="1" applyFill="1" applyBorder="1" applyAlignment="1">
      <alignment horizontal="center" vertical="center" wrapText="1"/>
    </xf>
    <xf numFmtId="166" fontId="12" fillId="7" borderId="2" xfId="0" applyNumberFormat="1" applyFont="1" applyFill="1" applyBorder="1" applyAlignment="1">
      <alignment horizontal="center" vertical="center" wrapText="1"/>
    </xf>
    <xf numFmtId="166" fontId="12" fillId="7" borderId="2" xfId="1" applyNumberFormat="1" applyFont="1" applyFill="1" applyBorder="1" applyAlignment="1">
      <alignment horizontal="center" vertical="center" wrapText="1"/>
    </xf>
    <xf numFmtId="0" fontId="10" fillId="3" borderId="0" xfId="0" applyFont="1" applyFill="1" applyAlignment="1">
      <alignment horizontal="center"/>
    </xf>
    <xf numFmtId="164" fontId="10" fillId="3" borderId="0" xfId="0" applyNumberFormat="1" applyFont="1" applyFill="1" applyAlignment="1">
      <alignment horizontal="center"/>
    </xf>
    <xf numFmtId="2" fontId="10" fillId="3" borderId="0" xfId="0" applyNumberFormat="1" applyFont="1" applyFill="1" applyAlignment="1">
      <alignment horizontal="center"/>
    </xf>
    <xf numFmtId="166" fontId="10" fillId="3" borderId="0" xfId="1" applyNumberFormat="1" applyFont="1" applyFill="1" applyAlignment="1">
      <alignment horizontal="center"/>
    </xf>
    <xf numFmtId="2" fontId="15" fillId="3" borderId="0" xfId="0" applyNumberFormat="1" applyFont="1" applyFill="1" applyAlignment="1">
      <alignment horizontal="center"/>
    </xf>
    <xf numFmtId="0" fontId="10" fillId="3" borderId="3" xfId="0" applyFont="1" applyFill="1" applyBorder="1" applyAlignment="1">
      <alignment horizontal="center"/>
    </xf>
    <xf numFmtId="164" fontId="10" fillId="3" borderId="3" xfId="0" applyNumberFormat="1" applyFont="1" applyFill="1" applyBorder="1" applyAlignment="1">
      <alignment horizontal="center"/>
    </xf>
    <xf numFmtId="2" fontId="10" fillId="3" borderId="3" xfId="0" applyNumberFormat="1" applyFont="1" applyFill="1" applyBorder="1" applyAlignment="1">
      <alignment horizontal="center"/>
    </xf>
    <xf numFmtId="0" fontId="13" fillId="3" borderId="0" xfId="0" applyFont="1" applyFill="1" applyAlignment="1">
      <alignment horizontal="center"/>
    </xf>
    <xf numFmtId="0" fontId="0" fillId="0" borderId="0" xfId="0" applyAlignment="1" applyProtection="1">
      <alignment horizontal="left"/>
      <protection locked="0"/>
    </xf>
    <xf numFmtId="0" fontId="21" fillId="0" borderId="0" xfId="0" applyFont="1"/>
    <xf numFmtId="0" fontId="22" fillId="0" borderId="0" xfId="0" applyFont="1" applyAlignment="1">
      <alignment horizontal="center"/>
    </xf>
    <xf numFmtId="0" fontId="0" fillId="4" borderId="0" xfId="0" applyFill="1" applyAlignment="1" applyProtection="1">
      <alignment horizontal="left"/>
      <protection locked="0"/>
    </xf>
    <xf numFmtId="0" fontId="20" fillId="4" borderId="0" xfId="0" applyFont="1" applyFill="1" applyAlignment="1" applyProtection="1">
      <alignment horizontal="left"/>
      <protection locked="0"/>
    </xf>
    <xf numFmtId="3" fontId="20" fillId="4" borderId="0" xfId="0" applyNumberFormat="1" applyFont="1" applyFill="1"/>
    <xf numFmtId="0" fontId="0" fillId="7" borderId="0" xfId="0" applyFill="1" applyAlignment="1" applyProtection="1">
      <alignment horizontal="left"/>
      <protection locked="0"/>
    </xf>
    <xf numFmtId="0" fontId="20" fillId="7" borderId="0" xfId="0" applyFont="1" applyFill="1" applyAlignment="1" applyProtection="1">
      <alignment horizontal="left"/>
      <protection locked="0"/>
    </xf>
    <xf numFmtId="3" fontId="20" fillId="7" borderId="0" xfId="0" applyNumberFormat="1" applyFont="1" applyFill="1"/>
    <xf numFmtId="0" fontId="23" fillId="2" borderId="0" xfId="0" applyFont="1" applyFill="1" applyAlignment="1">
      <alignment horizontal="center" vertical="center" wrapText="1"/>
    </xf>
    <xf numFmtId="164" fontId="24" fillId="2" borderId="0" xfId="0" applyNumberFormat="1" applyFont="1" applyFill="1" applyAlignment="1">
      <alignment horizontal="center"/>
    </xf>
    <xf numFmtId="164" fontId="24" fillId="2" borderId="0" xfId="0" applyNumberFormat="1" applyFont="1" applyFill="1" applyAlignment="1">
      <alignment horizontal="center" vertical="center"/>
    </xf>
    <xf numFmtId="165" fontId="24" fillId="2" borderId="0" xfId="0" applyNumberFormat="1" applyFont="1" applyFill="1" applyAlignment="1">
      <alignment horizontal="center"/>
    </xf>
    <xf numFmtId="166" fontId="24" fillId="2" borderId="0" xfId="0" applyNumberFormat="1" applyFont="1" applyFill="1" applyAlignment="1">
      <alignment horizontal="center"/>
    </xf>
    <xf numFmtId="164" fontId="25" fillId="2" borderId="0" xfId="0" applyNumberFormat="1" applyFont="1" applyFill="1" applyAlignment="1">
      <alignment horizontal="center" vertical="center" wrapText="1"/>
    </xf>
    <xf numFmtId="2" fontId="26" fillId="2" borderId="0" xfId="0" applyNumberFormat="1" applyFont="1" applyFill="1" applyAlignment="1">
      <alignment horizontal="center" vertical="center" wrapText="1"/>
    </xf>
    <xf numFmtId="3" fontId="27" fillId="2" borderId="0" xfId="0" applyNumberFormat="1" applyFont="1" applyFill="1" applyAlignment="1">
      <alignment horizontal="center"/>
    </xf>
    <xf numFmtId="0" fontId="28" fillId="0" borderId="0" xfId="0" applyFont="1"/>
    <xf numFmtId="49" fontId="29" fillId="0" borderId="0" xfId="0" applyNumberFormat="1" applyFont="1"/>
    <xf numFmtId="0" fontId="30" fillId="3" borderId="3" xfId="0" applyFont="1" applyFill="1" applyBorder="1" applyAlignment="1">
      <alignment horizontal="center"/>
    </xf>
    <xf numFmtId="0" fontId="28" fillId="0" borderId="0" xfId="0" applyFont="1" applyAlignment="1">
      <alignment horizontal="center"/>
    </xf>
    <xf numFmtId="0" fontId="30" fillId="3" borderId="0" xfId="0" applyFont="1" applyFill="1" applyAlignment="1">
      <alignment horizontal="center"/>
    </xf>
    <xf numFmtId="49" fontId="31" fillId="5" borderId="0" xfId="0" applyNumberFormat="1" applyFont="1" applyFill="1"/>
    <xf numFmtId="3" fontId="32" fillId="5" borderId="0" xfId="0" applyNumberFormat="1" applyFont="1" applyFill="1" applyAlignment="1">
      <alignment horizontal="right"/>
    </xf>
    <xf numFmtId="49" fontId="33" fillId="3" borderId="0" xfId="0" applyNumberFormat="1" applyFont="1" applyFill="1" applyAlignment="1">
      <alignment horizontal="center"/>
    </xf>
    <xf numFmtId="0" fontId="34" fillId="4" borderId="0" xfId="0" applyFont="1" applyFill="1"/>
    <xf numFmtId="3" fontId="31" fillId="4" borderId="0" xfId="0" applyNumberFormat="1" applyFont="1" applyFill="1"/>
    <xf numFmtId="3" fontId="28" fillId="0" borderId="0" xfId="0" applyNumberFormat="1" applyFont="1"/>
    <xf numFmtId="0" fontId="35" fillId="3" borderId="0" xfId="0" applyFont="1" applyFill="1" applyAlignment="1">
      <alignment horizontal="center"/>
    </xf>
    <xf numFmtId="3" fontId="33" fillId="3" borderId="0" xfId="0" applyNumberFormat="1" applyFont="1" applyFill="1"/>
    <xf numFmtId="0" fontId="29" fillId="0" borderId="0" xfId="0" applyFont="1"/>
    <xf numFmtId="166" fontId="37" fillId="3" borderId="5" xfId="0" applyNumberFormat="1" applyFont="1" applyFill="1" applyBorder="1" applyAlignment="1">
      <alignment horizontal="right" vertical="center" wrapText="1"/>
    </xf>
    <xf numFmtId="49" fontId="28" fillId="0" borderId="0" xfId="0" applyNumberFormat="1" applyFont="1" applyAlignment="1">
      <alignment wrapText="1"/>
    </xf>
    <xf numFmtId="166" fontId="38" fillId="0" borderId="0" xfId="0" applyNumberFormat="1" applyFont="1" applyAlignment="1">
      <alignment horizontal="right" vertical="center" wrapText="1"/>
    </xf>
    <xf numFmtId="49" fontId="28" fillId="0" borderId="0" xfId="0" applyNumberFormat="1" applyFont="1"/>
    <xf numFmtId="49" fontId="31" fillId="7" borderId="0" xfId="0" applyNumberFormat="1" applyFont="1" applyFill="1"/>
    <xf numFmtId="3" fontId="32" fillId="7" borderId="0" xfId="0" applyNumberFormat="1" applyFont="1" applyFill="1" applyAlignment="1">
      <alignment horizontal="right"/>
    </xf>
    <xf numFmtId="0" fontId="34" fillId="6" borderId="0" xfId="0" applyFont="1" applyFill="1"/>
    <xf numFmtId="3" fontId="31" fillId="6" borderId="0" xfId="0" applyNumberFormat="1" applyFont="1" applyFill="1"/>
    <xf numFmtId="166" fontId="37" fillId="3" borderId="5" xfId="0" applyNumberFormat="1" applyFont="1" applyFill="1" applyBorder="1" applyAlignment="1">
      <alignment horizontal="center" vertical="center" wrapText="1"/>
    </xf>
    <xf numFmtId="49" fontId="36" fillId="3" borderId="5" xfId="0" applyNumberFormat="1" applyFont="1" applyFill="1" applyBorder="1" applyAlignment="1">
      <alignment horizontal="left" vertical="center" wrapText="1"/>
    </xf>
    <xf numFmtId="3" fontId="32" fillId="6" borderId="0" xfId="0" applyNumberFormat="1" applyFont="1" applyFill="1" applyAlignment="1">
      <alignment horizontal="right"/>
    </xf>
    <xf numFmtId="3" fontId="0" fillId="4" borderId="0" xfId="0" applyNumberFormat="1" applyFill="1"/>
    <xf numFmtId="3" fontId="0" fillId="7" borderId="0" xfId="0" applyNumberFormat="1" applyFill="1"/>
    <xf numFmtId="0" fontId="39" fillId="0" borderId="0" xfId="0" applyFont="1"/>
    <xf numFmtId="0" fontId="40" fillId="0" borderId="0" xfId="0" applyFont="1"/>
    <xf numFmtId="0" fontId="41" fillId="2" borderId="0" xfId="0" applyFont="1" applyFill="1" applyAlignment="1">
      <alignment horizontal="center" vertical="center" wrapText="1"/>
    </xf>
    <xf numFmtId="164" fontId="42" fillId="2" borderId="0" xfId="0" applyNumberFormat="1" applyFont="1" applyFill="1" applyAlignment="1">
      <alignment horizontal="center"/>
    </xf>
    <xf numFmtId="164" fontId="42" fillId="2" borderId="0" xfId="0" applyNumberFormat="1" applyFont="1" applyFill="1" applyAlignment="1">
      <alignment horizontal="center" vertical="center"/>
    </xf>
    <xf numFmtId="165" fontId="42" fillId="2" borderId="0" xfId="0" applyNumberFormat="1" applyFont="1" applyFill="1" applyAlignment="1">
      <alignment horizontal="center"/>
    </xf>
    <xf numFmtId="166" fontId="42" fillId="2" borderId="0" xfId="0" applyNumberFormat="1" applyFont="1" applyFill="1" applyAlignment="1">
      <alignment horizontal="center"/>
    </xf>
    <xf numFmtId="164" fontId="43" fillId="2" borderId="0" xfId="0" applyNumberFormat="1" applyFont="1" applyFill="1" applyAlignment="1">
      <alignment horizontal="center" vertical="center" wrapText="1"/>
    </xf>
    <xf numFmtId="2" fontId="44" fillId="2" borderId="0" xfId="0" applyNumberFormat="1" applyFont="1" applyFill="1" applyAlignment="1">
      <alignment horizontal="center" vertical="center" wrapText="1"/>
    </xf>
    <xf numFmtId="3" fontId="45" fillId="2" borderId="0" xfId="0" applyNumberFormat="1" applyFont="1" applyFill="1" applyAlignment="1">
      <alignment horizontal="center"/>
    </xf>
    <xf numFmtId="0" fontId="38" fillId="0" borderId="0" xfId="0" applyFont="1" applyAlignment="1">
      <alignment vertical="center"/>
    </xf>
    <xf numFmtId="0" fontId="46" fillId="0" borderId="0" xfId="0" applyFont="1"/>
    <xf numFmtId="0" fontId="47" fillId="0" borderId="0" xfId="0" applyFont="1"/>
    <xf numFmtId="0" fontId="48" fillId="0" borderId="0" xfId="0" applyFont="1"/>
    <xf numFmtId="0" fontId="49" fillId="0" borderId="0" xfId="0" applyFont="1"/>
    <xf numFmtId="166" fontId="12" fillId="3" borderId="2" xfId="0" applyNumberFormat="1" applyFont="1" applyFill="1" applyBorder="1" applyAlignment="1">
      <alignment horizontal="center" vertical="center" wrapText="1"/>
    </xf>
    <xf numFmtId="166" fontId="12" fillId="3" borderId="2" xfId="1" applyNumberFormat="1" applyFont="1" applyFill="1" applyBorder="1" applyAlignment="1">
      <alignment horizontal="center" vertical="center" wrapText="1"/>
    </xf>
    <xf numFmtId="3" fontId="3" fillId="2" borderId="0" xfId="0" applyNumberFormat="1" applyFont="1" applyFill="1" applyAlignment="1">
      <alignment horizontal="center"/>
    </xf>
    <xf numFmtId="166" fontId="50" fillId="2" borderId="2" xfId="0" applyNumberFormat="1" applyFont="1" applyFill="1" applyBorder="1" applyAlignment="1">
      <alignment horizontal="center" vertical="center" wrapText="1"/>
    </xf>
    <xf numFmtId="3" fontId="3" fillId="5" borderId="0" xfId="0" applyNumberFormat="1" applyFont="1" applyFill="1" applyAlignment="1">
      <alignment horizontal="center"/>
    </xf>
    <xf numFmtId="3" fontId="3" fillId="5" borderId="3" xfId="0" applyNumberFormat="1" applyFont="1" applyFill="1" applyBorder="1" applyAlignment="1">
      <alignment horizontal="center"/>
    </xf>
    <xf numFmtId="3" fontId="3" fillId="6" borderId="0" xfId="0" applyNumberFormat="1" applyFont="1" applyFill="1" applyAlignment="1">
      <alignment horizontal="center"/>
    </xf>
    <xf numFmtId="3" fontId="3" fillId="6" borderId="3" xfId="0" applyNumberFormat="1" applyFont="1" applyFill="1" applyBorder="1" applyAlignment="1">
      <alignment horizontal="center"/>
    </xf>
    <xf numFmtId="166" fontId="50" fillId="6" borderId="2" xfId="0" applyNumberFormat="1" applyFont="1" applyFill="1" applyBorder="1" applyAlignment="1">
      <alignment horizontal="center" vertical="center" wrapText="1"/>
    </xf>
    <xf numFmtId="3" fontId="3" fillId="7" borderId="0" xfId="0" applyNumberFormat="1" applyFont="1" applyFill="1" applyAlignment="1">
      <alignment horizontal="center"/>
    </xf>
    <xf numFmtId="3" fontId="3" fillId="7" borderId="3" xfId="0" applyNumberFormat="1" applyFont="1" applyFill="1" applyBorder="1" applyAlignment="1">
      <alignment horizontal="center"/>
    </xf>
    <xf numFmtId="166" fontId="50" fillId="7" borderId="2" xfId="0" applyNumberFormat="1" applyFont="1" applyFill="1" applyBorder="1" applyAlignment="1">
      <alignment horizontal="center" vertical="center" wrapText="1"/>
    </xf>
    <xf numFmtId="3" fontId="3" fillId="3" borderId="0" xfId="0" applyNumberFormat="1" applyFont="1" applyFill="1" applyAlignment="1">
      <alignment horizontal="center"/>
    </xf>
    <xf numFmtId="3" fontId="3" fillId="3" borderId="3" xfId="0" applyNumberFormat="1" applyFont="1" applyFill="1" applyBorder="1" applyAlignment="1">
      <alignment horizontal="center"/>
    </xf>
    <xf numFmtId="166" fontId="50" fillId="3" borderId="2" xfId="0" applyNumberFormat="1" applyFont="1" applyFill="1" applyBorder="1" applyAlignment="1">
      <alignment horizontal="center" vertical="center" wrapText="1"/>
    </xf>
    <xf numFmtId="0" fontId="51" fillId="0" borderId="0" xfId="0" applyFont="1"/>
    <xf numFmtId="3" fontId="48" fillId="0" borderId="0" xfId="0" applyNumberFormat="1" applyFont="1"/>
    <xf numFmtId="49" fontId="52" fillId="0" borderId="0" xfId="0" applyNumberFormat="1" applyFont="1"/>
    <xf numFmtId="2" fontId="8" fillId="2" borderId="0" xfId="0" applyNumberFormat="1" applyFont="1" applyFill="1" applyAlignment="1">
      <alignment horizontal="center" vertical="center" wrapText="1"/>
    </xf>
    <xf numFmtId="2" fontId="10" fillId="2" borderId="0" xfId="0" applyNumberFormat="1" applyFont="1" applyFill="1" applyAlignment="1">
      <alignment horizontal="center"/>
    </xf>
    <xf numFmtId="2" fontId="8" fillId="2" borderId="0" xfId="0" applyNumberFormat="1" applyFont="1" applyFill="1" applyAlignment="1">
      <alignment horizontal="center"/>
    </xf>
    <xf numFmtId="2" fontId="8" fillId="2" borderId="0" xfId="0" applyNumberFormat="1" applyFont="1" applyFill="1" applyAlignment="1">
      <alignment horizontal="center" vertical="center"/>
    </xf>
    <xf numFmtId="2" fontId="17" fillId="2" borderId="0" xfId="0" applyNumberFormat="1" applyFont="1" applyFill="1" applyAlignment="1">
      <alignment horizontal="center" vertical="center"/>
    </xf>
    <xf numFmtId="2" fontId="24" fillId="2" borderId="0" xfId="0" applyNumberFormat="1" applyFont="1" applyFill="1" applyAlignment="1">
      <alignment horizontal="center" vertical="center"/>
    </xf>
    <xf numFmtId="2" fontId="42" fillId="2" borderId="0" xfId="0" applyNumberFormat="1" applyFont="1" applyFill="1" applyAlignment="1">
      <alignment horizontal="center" vertical="center"/>
    </xf>
    <xf numFmtId="0" fontId="53" fillId="0" borderId="0" xfId="0" applyFont="1"/>
    <xf numFmtId="3" fontId="53" fillId="0" borderId="0" xfId="0" applyNumberFormat="1" applyFont="1"/>
    <xf numFmtId="49" fontId="47" fillId="0" borderId="0" xfId="0" applyNumberFormat="1" applyFont="1"/>
    <xf numFmtId="0" fontId="47" fillId="6" borderId="0" xfId="0" applyFont="1" applyFill="1"/>
    <xf numFmtId="3" fontId="47" fillId="6" borderId="0" xfId="0" applyNumberFormat="1" applyFont="1" applyFill="1"/>
    <xf numFmtId="1" fontId="48" fillId="0" borderId="0" xfId="0" applyNumberFormat="1" applyFont="1"/>
  </cellXfs>
  <cellStyles count="3">
    <cellStyle name="Normal" xfId="0" builtinId="0"/>
    <cellStyle name="Normal 2" xfId="2" xr:uid="{059FBFF7-F56C-44F7-8C7F-96FC3828420E}"/>
    <cellStyle name="Procent" xfId="1" builtinId="5"/>
  </cellStyles>
  <dxfs count="104">
    <dxf>
      <font>
        <b val="0"/>
        <i/>
        <strike val="0"/>
        <condense val="0"/>
        <extend val="0"/>
        <outline val="0"/>
        <shadow val="0"/>
        <u val="none"/>
        <vertAlign val="baseline"/>
        <sz val="12"/>
        <color rgb="FF000000"/>
        <name val="Arial"/>
        <scheme val="minor"/>
      </font>
      <numFmt numFmtId="2" formatCode="0.00"/>
      <fill>
        <patternFill patternType="solid">
          <fgColor indexed="64"/>
          <bgColor theme="0"/>
        </patternFill>
      </fill>
      <alignment horizontal="center" vertical="center" textRotation="0" wrapText="1" indent="0" justifyLastLine="0" shrinkToFit="0" readingOrder="0"/>
    </dxf>
    <dxf>
      <font>
        <b val="0"/>
        <i/>
        <strike val="0"/>
        <condense val="0"/>
        <extend val="0"/>
        <outline val="0"/>
        <shadow val="0"/>
        <u val="none"/>
        <vertAlign val="baseline"/>
        <sz val="10"/>
        <color theme="1"/>
        <name val="Arial"/>
        <scheme val="minor"/>
      </font>
      <numFmt numFmtId="3" formatCode="#,##0"/>
      <fill>
        <patternFill patternType="solid">
          <fgColor indexed="64"/>
          <bgColor theme="0"/>
        </patternFill>
      </fill>
      <alignment horizontal="center" vertical="bottom" textRotation="0" wrapText="0" indent="0" justifyLastLine="0" shrinkToFit="0" readingOrder="0"/>
    </dxf>
    <dxf>
      <font>
        <b/>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fill>
        <patternFill patternType="none">
          <fgColor indexed="64"/>
          <bgColor indexed="65"/>
        </patternFill>
      </fill>
      <alignment horizontal="general" vertical="bottom" textRotation="0" wrapText="0" indent="0" justifyLastLine="0" shrinkToFit="0" readingOrder="0"/>
      <protection locked="1" hidden="0"/>
    </dxf>
    <dxf>
      <font>
        <b/>
        <i val="0"/>
        <strike val="0"/>
        <condense val="0"/>
        <extend val="0"/>
        <outline val="0"/>
        <shadow val="0"/>
        <u val="none"/>
        <vertAlign val="baseline"/>
        <sz val="11"/>
        <color rgb="FF000000"/>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i val="0"/>
        <strike val="0"/>
        <condense val="0"/>
        <extend val="0"/>
        <outline val="0"/>
        <shadow val="0"/>
        <u val="none"/>
        <vertAlign val="baseline"/>
        <sz val="11"/>
        <color rgb="FF000000"/>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protection locked="1" hidden="0"/>
    </dxf>
    <dxf>
      <fill>
        <patternFill patternType="none">
          <fgColor indexed="64"/>
          <bgColor indexed="65"/>
        </patternFill>
      </fill>
      <alignment horizontal="general" vertical="bottom" textRotation="0" wrapText="0" indent="0" justifyLastLine="0" shrinkToFit="0" readingOrder="0"/>
      <protection locked="1" hidden="0"/>
    </dxf>
    <dxf>
      <font>
        <b/>
        <i val="0"/>
        <strike val="0"/>
        <condense val="0"/>
        <extend val="0"/>
        <outline val="0"/>
        <shadow val="0"/>
        <u val="none"/>
        <vertAlign val="baseline"/>
        <sz val="11"/>
        <color rgb="FF000000"/>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Arial"/>
        <family val="2"/>
        <scheme val="minor"/>
      </font>
      <numFmt numFmtId="3" formatCode="#,##0"/>
      <fill>
        <patternFill patternType="solid">
          <fgColor indexed="64"/>
          <bgColor theme="5" tint="0.79998168889431442"/>
        </patternFill>
      </fill>
    </dxf>
    <dxf>
      <font>
        <strike val="0"/>
        <outline val="0"/>
        <shadow val="0"/>
        <u val="none"/>
        <vertAlign val="baseline"/>
        <sz val="11"/>
        <name val="Arial"/>
        <family val="2"/>
        <scheme val="minor"/>
      </font>
      <numFmt numFmtId="3" formatCode="#,##0"/>
      <fill>
        <patternFill patternType="solid">
          <fgColor indexed="64"/>
          <bgColor theme="5" tint="0.79998168889431442"/>
        </patternFill>
      </fill>
    </dxf>
    <dxf>
      <font>
        <strike val="0"/>
        <outline val="0"/>
        <shadow val="0"/>
        <u val="none"/>
        <vertAlign val="baseline"/>
        <sz val="11"/>
        <name val="Arial"/>
        <family val="2"/>
        <scheme val="minor"/>
      </font>
      <numFmt numFmtId="3" formatCode="#,##0"/>
      <fill>
        <patternFill patternType="solid">
          <fgColor indexed="64"/>
          <bgColor theme="5" tint="0.79998168889431442"/>
        </patternFill>
      </fill>
    </dxf>
    <dxf>
      <font>
        <strike val="0"/>
        <outline val="0"/>
        <shadow val="0"/>
        <u val="none"/>
        <vertAlign val="baseline"/>
        <sz val="11"/>
        <name val="Arial"/>
        <family val="2"/>
        <scheme val="minor"/>
      </font>
      <numFmt numFmtId="3" formatCode="#,##0"/>
      <fill>
        <patternFill patternType="solid">
          <fgColor indexed="64"/>
          <bgColor theme="5" tint="0.79998168889431442"/>
        </patternFill>
      </fill>
    </dxf>
    <dxf>
      <font>
        <strike val="0"/>
        <outline val="0"/>
        <shadow val="0"/>
        <u val="none"/>
        <vertAlign val="baseline"/>
        <sz val="11"/>
        <name val="Arial"/>
        <family val="2"/>
        <scheme val="minor"/>
      </font>
      <numFmt numFmtId="3" formatCode="#,##0"/>
      <fill>
        <patternFill patternType="solid">
          <fgColor indexed="64"/>
          <bgColor theme="5" tint="0.79998168889431442"/>
        </patternFill>
      </fill>
    </dxf>
    <dxf>
      <font>
        <b val="0"/>
        <i val="0"/>
        <strike val="0"/>
        <condense val="0"/>
        <extend val="0"/>
        <outline val="0"/>
        <shadow val="0"/>
        <u val="none"/>
        <vertAlign val="baseline"/>
        <sz val="11"/>
        <color theme="1"/>
        <name val="Arial"/>
        <family val="2"/>
        <scheme val="minor"/>
      </font>
      <fill>
        <patternFill patternType="solid">
          <fgColor indexed="64"/>
          <bgColor theme="5" tint="0.79998168889431442"/>
        </patternFill>
      </fill>
      <alignment horizontal="left" vertical="bottom" textRotation="0" wrapText="0" indent="0" justifyLastLine="0" shrinkToFit="0" readingOrder="0"/>
      <protection locked="0" hidden="0"/>
    </dxf>
    <dxf>
      <font>
        <strike val="0"/>
        <outline val="0"/>
        <shadow val="0"/>
        <u val="none"/>
        <vertAlign val="baseline"/>
        <sz val="11"/>
        <name val="Arial"/>
        <family val="2"/>
        <scheme val="minor"/>
      </font>
      <fill>
        <patternFill patternType="solid">
          <fgColor indexed="64"/>
          <bgColor theme="5" tint="0.79998168889431442"/>
        </patternFill>
      </fill>
    </dxf>
    <dxf>
      <font>
        <b/>
        <i val="0"/>
        <strike val="0"/>
        <condense val="0"/>
        <extend val="0"/>
        <outline val="0"/>
        <shadow val="0"/>
        <u val="none"/>
        <vertAlign val="baseline"/>
        <sz val="11"/>
        <color auto="1"/>
        <name val="Arial"/>
        <family val="2"/>
        <scheme val="minor"/>
      </font>
      <alignment horizontal="center" vertical="bottom" textRotation="0" wrapText="0" indent="0" justifyLastLine="0" shrinkToFit="0" readingOrder="0"/>
    </dxf>
    <dxf>
      <font>
        <strike val="0"/>
        <outline val="0"/>
        <shadow val="0"/>
        <u val="none"/>
        <vertAlign val="baseline"/>
        <sz val="11"/>
        <name val="Arial"/>
        <family val="2"/>
        <scheme val="minor"/>
      </font>
      <numFmt numFmtId="3" formatCode="#,##0"/>
      <fill>
        <patternFill patternType="solid">
          <fgColor indexed="64"/>
          <bgColor theme="6" tint="0.79998168889431442"/>
        </patternFill>
      </fill>
    </dxf>
    <dxf>
      <font>
        <strike val="0"/>
        <outline val="0"/>
        <shadow val="0"/>
        <u val="none"/>
        <vertAlign val="baseline"/>
        <sz val="11"/>
        <name val="Arial"/>
        <family val="2"/>
        <scheme val="minor"/>
      </font>
      <numFmt numFmtId="3" formatCode="#,##0"/>
      <fill>
        <patternFill patternType="solid">
          <fgColor indexed="64"/>
          <bgColor theme="6" tint="0.79998168889431442"/>
        </patternFill>
      </fill>
    </dxf>
    <dxf>
      <font>
        <strike val="0"/>
        <outline val="0"/>
        <shadow val="0"/>
        <u val="none"/>
        <vertAlign val="baseline"/>
        <sz val="11"/>
        <name val="Arial"/>
        <family val="2"/>
        <scheme val="minor"/>
      </font>
      <numFmt numFmtId="3" formatCode="#,##0"/>
      <fill>
        <patternFill patternType="solid">
          <fgColor indexed="64"/>
          <bgColor theme="6" tint="0.79998168889431442"/>
        </patternFill>
      </fill>
    </dxf>
    <dxf>
      <font>
        <strike val="0"/>
        <outline val="0"/>
        <shadow val="0"/>
        <u val="none"/>
        <vertAlign val="baseline"/>
        <sz val="11"/>
        <name val="Arial"/>
        <family val="2"/>
        <scheme val="minor"/>
      </font>
      <numFmt numFmtId="3" formatCode="#,##0"/>
      <fill>
        <patternFill patternType="solid">
          <fgColor indexed="64"/>
          <bgColor theme="6" tint="0.79998168889431442"/>
        </patternFill>
      </fill>
    </dxf>
    <dxf>
      <font>
        <strike val="0"/>
        <outline val="0"/>
        <shadow val="0"/>
        <u val="none"/>
        <vertAlign val="baseline"/>
        <sz val="11"/>
        <name val="Arial"/>
        <family val="2"/>
        <scheme val="minor"/>
      </font>
      <numFmt numFmtId="3" formatCode="#,##0"/>
      <fill>
        <patternFill patternType="solid">
          <fgColor indexed="64"/>
          <bgColor theme="6" tint="0.79998168889431442"/>
        </patternFill>
      </fill>
    </dxf>
    <dxf>
      <font>
        <b val="0"/>
        <i val="0"/>
        <strike val="0"/>
        <condense val="0"/>
        <extend val="0"/>
        <outline val="0"/>
        <shadow val="0"/>
        <u val="none"/>
        <vertAlign val="baseline"/>
        <sz val="11"/>
        <color theme="1"/>
        <name val="Arial"/>
        <family val="2"/>
        <scheme val="minor"/>
      </font>
      <fill>
        <patternFill patternType="solid">
          <fgColor indexed="64"/>
          <bgColor theme="6" tint="0.79998168889431442"/>
        </patternFill>
      </fill>
      <alignment horizontal="left" vertical="bottom" textRotation="0" wrapText="0" indent="0" justifyLastLine="0" shrinkToFit="0" readingOrder="0"/>
      <protection locked="0" hidden="0"/>
    </dxf>
    <dxf>
      <font>
        <strike val="0"/>
        <outline val="0"/>
        <shadow val="0"/>
        <u val="none"/>
        <vertAlign val="baseline"/>
        <sz val="11"/>
        <name val="Arial"/>
        <family val="2"/>
        <scheme val="minor"/>
      </font>
      <fill>
        <patternFill patternType="solid">
          <fgColor indexed="64"/>
          <bgColor theme="6" tint="0.79998168889431442"/>
        </patternFill>
      </fill>
    </dxf>
    <dxf>
      <font>
        <b/>
        <i val="0"/>
        <strike val="0"/>
        <condense val="0"/>
        <extend val="0"/>
        <outline val="0"/>
        <shadow val="0"/>
        <u val="none"/>
        <vertAlign val="baseline"/>
        <sz val="11"/>
        <color auto="1"/>
        <name val="Arial"/>
        <family val="2"/>
        <scheme val="minor"/>
      </font>
      <alignment horizontal="center" vertical="bottom" textRotation="0" wrapText="0" indent="0" justifyLastLine="0" shrinkToFit="0" readingOrder="0"/>
    </dxf>
    <dxf>
      <font>
        <strike val="0"/>
        <outline val="0"/>
        <shadow val="0"/>
        <u val="none"/>
        <vertAlign val="baseline"/>
        <sz val="12"/>
        <name val="Arial"/>
        <family val="2"/>
        <scheme val="major"/>
      </font>
    </dxf>
    <dxf>
      <font>
        <strike val="0"/>
        <outline val="0"/>
        <shadow val="0"/>
        <u val="none"/>
        <vertAlign val="baseline"/>
        <sz val="12"/>
        <name val="Arial"/>
        <family val="2"/>
        <scheme val="major"/>
      </font>
    </dxf>
    <dxf>
      <font>
        <strike val="0"/>
        <outline val="0"/>
        <shadow val="0"/>
        <u val="none"/>
        <vertAlign val="baseline"/>
        <sz val="12"/>
        <name val="Arial"/>
        <family val="2"/>
        <scheme val="major"/>
      </font>
    </dxf>
    <dxf>
      <font>
        <strike val="0"/>
        <outline val="0"/>
        <shadow val="0"/>
        <u val="none"/>
        <vertAlign val="baseline"/>
        <sz val="12"/>
        <name val="Arial"/>
        <family val="2"/>
        <scheme val="major"/>
      </font>
    </dxf>
    <dxf>
      <font>
        <strike val="0"/>
        <outline val="0"/>
        <shadow val="0"/>
        <u val="none"/>
        <vertAlign val="baseline"/>
        <sz val="12"/>
        <name val="Arial"/>
        <family val="2"/>
        <scheme val="major"/>
      </font>
    </dxf>
    <dxf>
      <font>
        <strike val="0"/>
        <outline val="0"/>
        <shadow val="0"/>
        <u val="none"/>
        <vertAlign val="baseline"/>
        <sz val="12"/>
        <name val="Arial"/>
        <family val="2"/>
        <scheme val="major"/>
      </font>
    </dxf>
    <dxf>
      <font>
        <strike val="0"/>
        <outline val="0"/>
        <shadow val="0"/>
        <u val="none"/>
        <vertAlign val="baseline"/>
        <sz val="12"/>
        <name val="Arial"/>
        <family val="2"/>
        <scheme val="major"/>
      </font>
    </dxf>
    <dxf>
      <border outline="0">
        <top style="thin">
          <color indexed="64"/>
        </top>
        <bottom style="medium">
          <color indexed="64"/>
        </bottom>
      </border>
    </dxf>
    <dxf>
      <font>
        <strike val="0"/>
        <outline val="0"/>
        <shadow val="0"/>
        <u val="none"/>
        <vertAlign val="baseline"/>
        <sz val="12"/>
        <name val="Arial"/>
        <family val="2"/>
        <scheme val="major"/>
      </font>
    </dxf>
    <dxf>
      <border>
        <bottom style="thin">
          <color indexed="64"/>
        </bottom>
      </border>
    </dxf>
    <dxf>
      <font>
        <b/>
        <i val="0"/>
        <strike val="0"/>
        <condense val="0"/>
        <extend val="0"/>
        <outline val="0"/>
        <shadow val="0"/>
        <u val="none"/>
        <vertAlign val="baseline"/>
        <sz val="12"/>
        <color auto="1"/>
        <name val="Arial"/>
        <family val="2"/>
        <scheme val="major"/>
      </font>
      <fill>
        <patternFill patternType="solid">
          <fgColor indexed="64"/>
          <bgColor theme="0" tint="-0.14999847407452621"/>
        </patternFill>
      </fill>
      <alignment horizontal="center" vertical="bottom" textRotation="0" wrapText="0" indent="0" justifyLastLine="0" shrinkToFit="0" readingOrder="0"/>
      <protection locked="1" hidden="0"/>
    </dxf>
    <dxf>
      <font>
        <strike val="0"/>
        <outline val="0"/>
        <shadow val="0"/>
        <u val="none"/>
        <vertAlign val="baseline"/>
        <sz val="12"/>
        <name val="Arial"/>
        <family val="2"/>
        <scheme val="major"/>
      </font>
    </dxf>
    <dxf>
      <font>
        <strike val="0"/>
        <outline val="0"/>
        <shadow val="0"/>
        <u val="none"/>
        <vertAlign val="baseline"/>
        <sz val="12"/>
        <name val="Arial"/>
        <family val="2"/>
        <scheme val="major"/>
      </font>
    </dxf>
    <dxf>
      <font>
        <strike val="0"/>
        <outline val="0"/>
        <shadow val="0"/>
        <u val="none"/>
        <vertAlign val="baseline"/>
        <sz val="12"/>
        <name val="Arial"/>
        <family val="2"/>
        <scheme val="major"/>
      </font>
    </dxf>
    <dxf>
      <font>
        <strike val="0"/>
        <outline val="0"/>
        <shadow val="0"/>
        <u val="none"/>
        <vertAlign val="baseline"/>
        <sz val="12"/>
        <name val="Arial"/>
        <family val="2"/>
        <scheme val="major"/>
      </font>
    </dxf>
    <dxf>
      <font>
        <strike val="0"/>
        <outline val="0"/>
        <shadow val="0"/>
        <u val="none"/>
        <vertAlign val="baseline"/>
        <sz val="12"/>
        <name val="Arial"/>
        <family val="2"/>
        <scheme val="major"/>
      </font>
    </dxf>
    <dxf>
      <font>
        <strike val="0"/>
        <outline val="0"/>
        <shadow val="0"/>
        <u val="none"/>
        <vertAlign val="baseline"/>
        <sz val="12"/>
        <name val="Arial"/>
        <family val="2"/>
        <scheme val="major"/>
      </font>
    </dxf>
    <dxf>
      <font>
        <strike val="0"/>
        <outline val="0"/>
        <shadow val="0"/>
        <u val="none"/>
        <vertAlign val="baseline"/>
        <sz val="12"/>
        <name val="Arial"/>
        <family val="2"/>
        <scheme val="major"/>
      </font>
    </dxf>
    <dxf>
      <border outline="0">
        <top style="thin">
          <color indexed="64"/>
        </top>
        <bottom style="medium">
          <color indexed="64"/>
        </bottom>
      </border>
    </dxf>
    <dxf>
      <font>
        <strike val="0"/>
        <outline val="0"/>
        <shadow val="0"/>
        <u val="none"/>
        <vertAlign val="baseline"/>
        <sz val="12"/>
        <name val="Arial"/>
        <family val="2"/>
        <scheme val="major"/>
      </font>
    </dxf>
    <dxf>
      <border>
        <bottom style="thin">
          <color indexed="64"/>
        </bottom>
      </border>
    </dxf>
    <dxf>
      <font>
        <b/>
        <i val="0"/>
        <strike val="0"/>
        <condense val="0"/>
        <extend val="0"/>
        <outline val="0"/>
        <shadow val="0"/>
        <u val="none"/>
        <vertAlign val="baseline"/>
        <sz val="12"/>
        <color auto="1"/>
        <name val="Arial"/>
        <family val="2"/>
        <scheme val="major"/>
      </font>
      <fill>
        <patternFill patternType="solid">
          <fgColor indexed="64"/>
          <bgColor theme="0" tint="-0.14999847407452621"/>
        </patternFill>
      </fill>
      <alignment horizontal="center" vertical="bottom" textRotation="0" wrapText="0" indent="0" justifyLastLine="0" shrinkToFit="0" readingOrder="0"/>
      <protection locked="1" hidden="0"/>
    </dxf>
    <dxf>
      <font>
        <strike val="0"/>
        <outline val="0"/>
        <shadow val="0"/>
        <u val="none"/>
        <vertAlign val="baseline"/>
        <sz val="11"/>
        <name val="Arial"/>
        <family val="2"/>
        <scheme val="minor"/>
      </font>
    </dxf>
    <dxf>
      <border outline="0">
        <top style="medium">
          <color indexed="64"/>
        </top>
        <bottom style="medium">
          <color indexed="64"/>
        </bottom>
      </border>
    </dxf>
    <dxf>
      <border outline="0">
        <bottom style="thin">
          <color indexed="64"/>
        </bottom>
      </border>
    </dxf>
    <dxf>
      <font>
        <b/>
        <i val="0"/>
        <strike val="0"/>
        <condense val="0"/>
        <extend val="0"/>
        <outline val="0"/>
        <shadow val="0"/>
        <u val="none"/>
        <vertAlign val="baseline"/>
        <sz val="12"/>
        <color auto="1"/>
        <name val="Arial"/>
        <scheme val="minor"/>
      </font>
      <alignment horizontal="center" vertical="center" textRotation="0" wrapText="1" indent="0" justifyLastLine="0" shrinkToFit="0" readingOrder="0"/>
    </dxf>
    <dxf>
      <font>
        <b val="0"/>
        <i val="0"/>
        <strike val="0"/>
        <condense val="0"/>
        <extend val="0"/>
        <outline val="0"/>
        <shadow val="0"/>
        <u val="none"/>
        <vertAlign val="baseline"/>
        <sz val="12"/>
        <color rgb="FF000000"/>
        <name val="Arial"/>
        <scheme val="minor"/>
      </font>
      <numFmt numFmtId="164" formatCode="0.0"/>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scheme val="minor"/>
      </font>
      <numFmt numFmtId="166" formatCode="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minor"/>
      </font>
      <numFmt numFmtId="165" formatCode="#,##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minor"/>
      </font>
      <numFmt numFmtId="2" formatCode="0.0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Arial"/>
        <scheme val="minor"/>
      </font>
      <numFmt numFmtId="164" formatCode="0.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Arial"/>
        <scheme val="minor"/>
      </font>
      <numFmt numFmtId="164" formatCode="0.0"/>
      <fill>
        <patternFill patternType="solid">
          <fgColor indexed="64"/>
          <bgColor theme="0"/>
        </patternFill>
      </fill>
      <alignment horizontal="center" vertical="bottom" textRotation="0" wrapText="0" indent="0" justifyLastLine="0" shrinkToFit="0" readingOrder="0"/>
    </dxf>
    <dxf>
      <font>
        <b/>
        <i val="0"/>
        <strike val="0"/>
        <condense val="0"/>
        <extend val="0"/>
        <outline val="0"/>
        <shadow val="0"/>
        <u val="none"/>
        <vertAlign val="baseline"/>
        <sz val="12"/>
        <color auto="1"/>
        <name val="Arial"/>
        <scheme val="minor"/>
      </font>
      <fill>
        <patternFill patternType="solid">
          <fgColor indexed="64"/>
          <bgColor theme="0"/>
        </patternFill>
      </fill>
      <alignment horizontal="center" vertical="center" textRotation="0" wrapText="1" indent="0" justifyLastLine="0" shrinkToFit="0" readingOrder="0"/>
    </dxf>
    <dxf>
      <border outline="0">
        <top style="medium">
          <color indexed="64"/>
        </top>
        <bottom style="medium">
          <color indexed="64"/>
        </bottom>
      </border>
    </dxf>
    <dxf>
      <fill>
        <patternFill>
          <fgColor indexed="64"/>
          <bgColor theme="0"/>
        </patternFill>
      </fill>
    </dxf>
    <dxf>
      <border outline="0">
        <bottom style="thin">
          <color indexed="64"/>
        </bottom>
      </border>
    </dxf>
    <dxf>
      <font>
        <b/>
        <i val="0"/>
        <strike val="0"/>
        <condense val="0"/>
        <extend val="0"/>
        <outline val="0"/>
        <shadow val="0"/>
        <u val="none"/>
        <vertAlign val="baseline"/>
        <sz val="12"/>
        <color auto="1"/>
        <name val="Arial"/>
        <scheme val="minor"/>
      </font>
      <alignment horizontal="center" vertical="center" textRotation="0" wrapText="1" indent="0" justifyLastLine="0" shrinkToFit="0" readingOrder="0"/>
    </dxf>
    <dxf>
      <font>
        <strike val="0"/>
        <outline val="0"/>
        <shadow val="0"/>
        <u val="none"/>
        <vertAlign val="baseline"/>
        <sz val="11"/>
        <name val="Arial"/>
        <family val="2"/>
        <scheme val="minor"/>
      </font>
    </dxf>
    <dxf>
      <border outline="0">
        <top style="medium">
          <color indexed="64"/>
        </top>
        <bottom style="medium">
          <color indexed="64"/>
        </bottom>
      </border>
    </dxf>
    <dxf>
      <border outline="0">
        <bottom style="thin">
          <color indexed="64"/>
        </bottom>
      </border>
    </dxf>
    <dxf>
      <font>
        <b/>
        <i val="0"/>
        <strike val="0"/>
        <condense val="0"/>
        <extend val="0"/>
        <outline val="0"/>
        <shadow val="0"/>
        <u val="none"/>
        <vertAlign val="baseline"/>
        <sz val="12"/>
        <color auto="1"/>
        <name val="Arial"/>
        <scheme val="minor"/>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ysClr val="windowText" lastClr="000000"/>
                </a:solidFill>
                <a:latin typeface="+mn-lt"/>
                <a:ea typeface="+mn-ea"/>
                <a:cs typeface="+mn-cs"/>
              </a:defRPr>
            </a:pPr>
            <a:r>
              <a:rPr lang="sv-SE"/>
              <a:t>Svensk marknadsbalans</a:t>
            </a:r>
            <a:r>
              <a:rPr lang="sv-SE" baseline="0"/>
              <a:t> nötkött</a:t>
            </a:r>
            <a:endParaRPr lang="sv-SE"/>
          </a:p>
        </c:rich>
      </c:tx>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mn-lt"/>
              <a:ea typeface="+mn-ea"/>
              <a:cs typeface="+mn-cs"/>
            </a:defRPr>
          </a:pPr>
          <a:endParaRPr lang="sv-SE"/>
        </a:p>
      </c:txPr>
    </c:title>
    <c:autoTitleDeleted val="0"/>
    <c:plotArea>
      <c:layout/>
      <c:lineChart>
        <c:grouping val="standard"/>
        <c:varyColors val="0"/>
        <c:ser>
          <c:idx val="0"/>
          <c:order val="0"/>
          <c:tx>
            <c:strRef>
              <c:f>Helårsbalans!$B$12</c:f>
              <c:strCache>
                <c:ptCount val="1"/>
                <c:pt idx="0">
                  <c:v>Produktion</c:v>
                </c:pt>
              </c:strCache>
            </c:strRef>
          </c:tx>
          <c:spPr>
            <a:ln w="25400" cap="rnd">
              <a:solidFill>
                <a:schemeClr val="accent2">
                  <a:lumMod val="50000"/>
                </a:schemeClr>
              </a:solidFill>
              <a:round/>
            </a:ln>
            <a:effectLst/>
          </c:spPr>
          <c:marker>
            <c:symbol val="none"/>
          </c:marker>
          <c:cat>
            <c:numRef>
              <c:f>Helårsbalans!$A$28:$A$58</c:f>
              <c:numCache>
                <c:formatCode>General</c:formatCod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numCache>
            </c:numRef>
          </c:cat>
          <c:val>
            <c:numRef>
              <c:f>Helårsbalans!$B$28:$B$58</c:f>
              <c:numCache>
                <c:formatCode>#\ ##0.0</c:formatCode>
                <c:ptCount val="31"/>
                <c:pt idx="0">
                  <c:v>143.32900000000001</c:v>
                </c:pt>
                <c:pt idx="1">
                  <c:v>137.416</c:v>
                </c:pt>
                <c:pt idx="2">
                  <c:v>148.88499999999999</c:v>
                </c:pt>
                <c:pt idx="3">
                  <c:v>142.49799999999999</c:v>
                </c:pt>
                <c:pt idx="4">
                  <c:v>144.03800000000001</c:v>
                </c:pt>
                <c:pt idx="5">
                  <c:v>149.80799999999999</c:v>
                </c:pt>
                <c:pt idx="6">
                  <c:v>143.191</c:v>
                </c:pt>
                <c:pt idx="7">
                  <c:v>146.47900000000001</c:v>
                </c:pt>
                <c:pt idx="8">
                  <c:v>140.40299999999999</c:v>
                </c:pt>
                <c:pt idx="9">
                  <c:v>142.423</c:v>
                </c:pt>
                <c:pt idx="10">
                  <c:v>135.94300000000001</c:v>
                </c:pt>
                <c:pt idx="11">
                  <c:v>137.41</c:v>
                </c:pt>
                <c:pt idx="12">
                  <c:v>133.54</c:v>
                </c:pt>
                <c:pt idx="13">
                  <c:v>128.79300000000001</c:v>
                </c:pt>
                <c:pt idx="14">
                  <c:v>139.834</c:v>
                </c:pt>
                <c:pt idx="15">
                  <c:v>137.80000000000001</c:v>
                </c:pt>
                <c:pt idx="16">
                  <c:v>137.88</c:v>
                </c:pt>
                <c:pt idx="17">
                  <c:v>125.32</c:v>
                </c:pt>
                <c:pt idx="18">
                  <c:v>125.88</c:v>
                </c:pt>
                <c:pt idx="19">
                  <c:v>131.62</c:v>
                </c:pt>
                <c:pt idx="20" formatCode="0.0">
                  <c:v>133.13999999999999</c:v>
                </c:pt>
                <c:pt idx="21" formatCode="0.0">
                  <c:v>131.25</c:v>
                </c:pt>
                <c:pt idx="22" formatCode="0.0">
                  <c:v>132.07</c:v>
                </c:pt>
                <c:pt idx="23" formatCode="0.0">
                  <c:v>136.87</c:v>
                </c:pt>
                <c:pt idx="24" formatCode="0.0">
                  <c:v>139.66999999999999</c:v>
                </c:pt>
                <c:pt idx="25" formatCode="0.0">
                  <c:v>141</c:v>
                </c:pt>
                <c:pt idx="26" formatCode="0.0">
                  <c:v>135.82</c:v>
                </c:pt>
                <c:pt idx="27" formatCode="0.0">
                  <c:v>135.24</c:v>
                </c:pt>
                <c:pt idx="28" formatCode="0.0">
                  <c:v>138.16999999999999</c:v>
                </c:pt>
                <c:pt idx="29" formatCode="0.0">
                  <c:v>139.52000000000001</c:v>
                </c:pt>
                <c:pt idx="30" formatCode="0.0">
                  <c:v>128.11000000000001</c:v>
                </c:pt>
              </c:numCache>
            </c:numRef>
          </c:val>
          <c:smooth val="0"/>
          <c:extLst>
            <c:ext xmlns:c16="http://schemas.microsoft.com/office/drawing/2014/chart" uri="{C3380CC4-5D6E-409C-BE32-E72D297353CC}">
              <c16:uniqueId val="{00000000-4CFB-4F92-9FBA-A7BA304B06C9}"/>
            </c:ext>
          </c:extLst>
        </c:ser>
        <c:ser>
          <c:idx val="1"/>
          <c:order val="1"/>
          <c:tx>
            <c:strRef>
              <c:f>Helårsbalans!$C$12</c:f>
              <c:strCache>
                <c:ptCount val="1"/>
                <c:pt idx="0">
                  <c:v>Import</c:v>
                </c:pt>
              </c:strCache>
            </c:strRef>
          </c:tx>
          <c:spPr>
            <a:ln w="25400" cap="rnd">
              <a:solidFill>
                <a:srgbClr val="C00000"/>
              </a:solidFill>
              <a:round/>
            </a:ln>
            <a:effectLst/>
          </c:spPr>
          <c:marker>
            <c:symbol val="none"/>
          </c:marker>
          <c:cat>
            <c:numRef>
              <c:f>Helårsbalans!$A$28:$A$58</c:f>
              <c:numCache>
                <c:formatCode>General</c:formatCod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numCache>
            </c:numRef>
          </c:cat>
          <c:val>
            <c:numRef>
              <c:f>Helårsbalans!$C$28:$C$58</c:f>
              <c:numCache>
                <c:formatCode>#\ ##0.0</c:formatCode>
                <c:ptCount val="31"/>
                <c:pt idx="0">
                  <c:v>25.257400000000001</c:v>
                </c:pt>
                <c:pt idx="1">
                  <c:v>40.038499999999999</c:v>
                </c:pt>
                <c:pt idx="2">
                  <c:v>38.161700000000003</c:v>
                </c:pt>
                <c:pt idx="3">
                  <c:v>45.5595</c:v>
                </c:pt>
                <c:pt idx="4">
                  <c:v>53.404899999999998</c:v>
                </c:pt>
                <c:pt idx="5">
                  <c:v>55.926600000000001</c:v>
                </c:pt>
                <c:pt idx="6">
                  <c:v>55.153700000000001</c:v>
                </c:pt>
                <c:pt idx="7">
                  <c:v>78.035300000000007</c:v>
                </c:pt>
                <c:pt idx="8">
                  <c:v>92.457099999999997</c:v>
                </c:pt>
                <c:pt idx="9">
                  <c:v>95.416499999999999</c:v>
                </c:pt>
                <c:pt idx="10">
                  <c:v>105.9675</c:v>
                </c:pt>
                <c:pt idx="11">
                  <c:v>108.8995</c:v>
                </c:pt>
                <c:pt idx="12">
                  <c:v>114.72199999999999</c:v>
                </c:pt>
                <c:pt idx="13">
                  <c:v>120.2045</c:v>
                </c:pt>
                <c:pt idx="14">
                  <c:v>110.47839999999999</c:v>
                </c:pt>
                <c:pt idx="15">
                  <c:v>120.36709999999999</c:v>
                </c:pt>
                <c:pt idx="16">
                  <c:v>126.5973</c:v>
                </c:pt>
                <c:pt idx="17">
                  <c:v>133.2731</c:v>
                </c:pt>
                <c:pt idx="18">
                  <c:v>136.8999</c:v>
                </c:pt>
                <c:pt idx="19">
                  <c:v>135.59209999999999</c:v>
                </c:pt>
                <c:pt idx="20" formatCode="0.0">
                  <c:v>139.3948</c:v>
                </c:pt>
                <c:pt idx="21" formatCode="0.0">
                  <c:v>141.7576</c:v>
                </c:pt>
                <c:pt idx="22" formatCode="0.0">
                  <c:v>135.2054</c:v>
                </c:pt>
                <c:pt idx="23" formatCode="0.0">
                  <c:v>126.182</c:v>
                </c:pt>
                <c:pt idx="24" formatCode="0.0">
                  <c:v>125.19629999999999</c:v>
                </c:pt>
                <c:pt idx="25" formatCode="0.0">
                  <c:v>108.4023</c:v>
                </c:pt>
                <c:pt idx="26" formatCode="0.0">
                  <c:v>114.5025</c:v>
                </c:pt>
                <c:pt idx="27" formatCode="0.0">
                  <c:v>122.66240000000001</c:v>
                </c:pt>
                <c:pt idx="28" formatCode="0.0">
                  <c:v>116.2816</c:v>
                </c:pt>
                <c:pt idx="29" formatCode="0.0">
                  <c:v>118.82859999999999</c:v>
                </c:pt>
                <c:pt idx="30" formatCode="0.0">
                  <c:v>121.5947</c:v>
                </c:pt>
              </c:numCache>
            </c:numRef>
          </c:val>
          <c:smooth val="0"/>
          <c:extLst>
            <c:ext xmlns:c16="http://schemas.microsoft.com/office/drawing/2014/chart" uri="{C3380CC4-5D6E-409C-BE32-E72D297353CC}">
              <c16:uniqueId val="{00000001-4CFB-4F92-9FBA-A7BA304B06C9}"/>
            </c:ext>
          </c:extLst>
        </c:ser>
        <c:ser>
          <c:idx val="2"/>
          <c:order val="2"/>
          <c:tx>
            <c:strRef>
              <c:f>Helårsbalans!$D$12</c:f>
              <c:strCache>
                <c:ptCount val="1"/>
                <c:pt idx="0">
                  <c:v>Export</c:v>
                </c:pt>
              </c:strCache>
            </c:strRef>
          </c:tx>
          <c:spPr>
            <a:ln w="25400" cap="rnd">
              <a:solidFill>
                <a:schemeClr val="accent1">
                  <a:lumMod val="75000"/>
                </a:schemeClr>
              </a:solidFill>
              <a:round/>
            </a:ln>
            <a:effectLst/>
          </c:spPr>
          <c:marker>
            <c:symbol val="none"/>
          </c:marker>
          <c:cat>
            <c:numRef>
              <c:f>Helårsbalans!$A$28:$A$58</c:f>
              <c:numCache>
                <c:formatCode>General</c:formatCod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numCache>
            </c:numRef>
          </c:cat>
          <c:val>
            <c:numRef>
              <c:f>Helårsbalans!$D$28:$D$58</c:f>
              <c:numCache>
                <c:formatCode>0.00</c:formatCode>
                <c:ptCount val="31"/>
                <c:pt idx="0">
                  <c:v>7.8253000000000004</c:v>
                </c:pt>
                <c:pt idx="1">
                  <c:v>8.7454000000000001</c:v>
                </c:pt>
                <c:pt idx="2">
                  <c:v>10.3933</c:v>
                </c:pt>
                <c:pt idx="3">
                  <c:v>8.4407999999999994</c:v>
                </c:pt>
                <c:pt idx="4">
                  <c:v>7.7683</c:v>
                </c:pt>
                <c:pt idx="5">
                  <c:v>7.0030999999999999</c:v>
                </c:pt>
                <c:pt idx="6">
                  <c:v>6.9297000000000004</c:v>
                </c:pt>
                <c:pt idx="7">
                  <c:v>8.7095000000000002</c:v>
                </c:pt>
                <c:pt idx="8">
                  <c:v>9.3270999999999997</c:v>
                </c:pt>
                <c:pt idx="9">
                  <c:v>11.0947</c:v>
                </c:pt>
                <c:pt idx="10">
                  <c:v>12.9375</c:v>
                </c:pt>
                <c:pt idx="11">
                  <c:v>12.939399999999999</c:v>
                </c:pt>
                <c:pt idx="12">
                  <c:v>17.2319</c:v>
                </c:pt>
                <c:pt idx="13">
                  <c:v>20.4694</c:v>
                </c:pt>
                <c:pt idx="14">
                  <c:v>20.4542</c:v>
                </c:pt>
                <c:pt idx="15">
                  <c:v>20.222300000000001</c:v>
                </c:pt>
                <c:pt idx="16">
                  <c:v>19.6511</c:v>
                </c:pt>
                <c:pt idx="17">
                  <c:v>15.1815</c:v>
                </c:pt>
                <c:pt idx="18">
                  <c:v>15.0649</c:v>
                </c:pt>
                <c:pt idx="19">
                  <c:v>15.8842</c:v>
                </c:pt>
                <c:pt idx="20">
                  <c:v>18.1614</c:v>
                </c:pt>
                <c:pt idx="21">
                  <c:v>17.208100000000002</c:v>
                </c:pt>
                <c:pt idx="22">
                  <c:v>18.446100000000001</c:v>
                </c:pt>
                <c:pt idx="23">
                  <c:v>15.2605</c:v>
                </c:pt>
                <c:pt idx="24">
                  <c:v>15.257199999999999</c:v>
                </c:pt>
                <c:pt idx="25">
                  <c:v>15.6417</c:v>
                </c:pt>
                <c:pt idx="26">
                  <c:v>16.354199999999999</c:v>
                </c:pt>
                <c:pt idx="27">
                  <c:v>16.672899999999998</c:v>
                </c:pt>
                <c:pt idx="28">
                  <c:v>16.146599999999999</c:v>
                </c:pt>
                <c:pt idx="29">
                  <c:v>13.831300000000001</c:v>
                </c:pt>
                <c:pt idx="30">
                  <c:v>13.715</c:v>
                </c:pt>
              </c:numCache>
            </c:numRef>
          </c:val>
          <c:smooth val="0"/>
          <c:extLst>
            <c:ext xmlns:c16="http://schemas.microsoft.com/office/drawing/2014/chart" uri="{C3380CC4-5D6E-409C-BE32-E72D297353CC}">
              <c16:uniqueId val="{00000002-4CFB-4F92-9FBA-A7BA304B06C9}"/>
            </c:ext>
          </c:extLst>
        </c:ser>
        <c:ser>
          <c:idx val="3"/>
          <c:order val="3"/>
          <c:tx>
            <c:strRef>
              <c:f>Helårsbalans!$E$12</c:f>
              <c:strCache>
                <c:ptCount val="1"/>
                <c:pt idx="0">
                  <c:v>Totalkonsumtion</c:v>
                </c:pt>
              </c:strCache>
            </c:strRef>
          </c:tx>
          <c:spPr>
            <a:ln w="25400" cap="rnd">
              <a:solidFill>
                <a:srgbClr val="FFC000"/>
              </a:solidFill>
              <a:round/>
            </a:ln>
            <a:effectLst/>
          </c:spPr>
          <c:marker>
            <c:symbol val="none"/>
          </c:marker>
          <c:cat>
            <c:numRef>
              <c:f>Helårsbalans!$A$28:$A$58</c:f>
              <c:numCache>
                <c:formatCode>General</c:formatCod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numCache>
            </c:numRef>
          </c:cat>
          <c:val>
            <c:numRef>
              <c:f>Helårsbalans!$E$28:$E$58</c:f>
              <c:numCache>
                <c:formatCode>#\ ##0.0</c:formatCode>
                <c:ptCount val="31"/>
                <c:pt idx="0">
                  <c:v>161.93510000000001</c:v>
                </c:pt>
                <c:pt idx="1">
                  <c:v>169.83410000000001</c:v>
                </c:pt>
                <c:pt idx="2">
                  <c:v>177.44539999999998</c:v>
                </c:pt>
                <c:pt idx="3">
                  <c:v>180.3887</c:v>
                </c:pt>
                <c:pt idx="4">
                  <c:v>190.78960000000001</c:v>
                </c:pt>
                <c:pt idx="5">
                  <c:v>199.84450000000001</c:v>
                </c:pt>
                <c:pt idx="6">
                  <c:v>192.58799999999999</c:v>
                </c:pt>
                <c:pt idx="7">
                  <c:v>217.03280000000004</c:v>
                </c:pt>
                <c:pt idx="8">
                  <c:v>224.84399999999999</c:v>
                </c:pt>
                <c:pt idx="9">
                  <c:v>228.1328</c:v>
                </c:pt>
                <c:pt idx="10">
                  <c:v>230.37</c:v>
                </c:pt>
                <c:pt idx="11">
                  <c:v>234.74809999999999</c:v>
                </c:pt>
                <c:pt idx="12">
                  <c:v>232.4341</c:v>
                </c:pt>
                <c:pt idx="13">
                  <c:v>229.99109999999999</c:v>
                </c:pt>
                <c:pt idx="14">
                  <c:v>231.3972</c:v>
                </c:pt>
                <c:pt idx="15">
                  <c:v>239.4838</c:v>
                </c:pt>
                <c:pt idx="16">
                  <c:v>246.37520000000001</c:v>
                </c:pt>
                <c:pt idx="17">
                  <c:v>244.9066</c:v>
                </c:pt>
                <c:pt idx="18">
                  <c:v>249.167</c:v>
                </c:pt>
                <c:pt idx="19">
                  <c:v>252.82089999999997</c:v>
                </c:pt>
                <c:pt idx="20">
                  <c:v>255.8664</c:v>
                </c:pt>
                <c:pt idx="21">
                  <c:v>257.36850000000004</c:v>
                </c:pt>
                <c:pt idx="22">
                  <c:v>250.40229999999997</c:v>
                </c:pt>
                <c:pt idx="23">
                  <c:v>249.34450000000001</c:v>
                </c:pt>
                <c:pt idx="24">
                  <c:v>251.08509999999995</c:v>
                </c:pt>
                <c:pt idx="25">
                  <c:v>235.2756</c:v>
                </c:pt>
                <c:pt idx="26">
                  <c:v>235.52029999999999</c:v>
                </c:pt>
                <c:pt idx="27">
                  <c:v>242.74449999999999</c:v>
                </c:pt>
                <c:pt idx="28">
                  <c:v>239.77599999999998</c:v>
                </c:pt>
                <c:pt idx="29">
                  <c:v>245.96230000000003</c:v>
                </c:pt>
                <c:pt idx="30">
                  <c:v>237.44229999999999</c:v>
                </c:pt>
              </c:numCache>
            </c:numRef>
          </c:val>
          <c:smooth val="0"/>
          <c:extLst>
            <c:ext xmlns:c16="http://schemas.microsoft.com/office/drawing/2014/chart" uri="{C3380CC4-5D6E-409C-BE32-E72D297353CC}">
              <c16:uniqueId val="{00000003-4CFB-4F92-9FBA-A7BA304B06C9}"/>
            </c:ext>
          </c:extLst>
        </c:ser>
        <c:dLbls>
          <c:showLegendKey val="0"/>
          <c:showVal val="0"/>
          <c:showCatName val="0"/>
          <c:showSerName val="0"/>
          <c:showPercent val="0"/>
          <c:showBubbleSize val="0"/>
        </c:dLbls>
        <c:marker val="1"/>
        <c:smooth val="0"/>
        <c:axId val="1074040239"/>
        <c:axId val="832429023"/>
      </c:lineChart>
      <c:lineChart>
        <c:grouping val="standard"/>
        <c:varyColors val="0"/>
        <c:ser>
          <c:idx val="4"/>
          <c:order val="4"/>
          <c:tx>
            <c:strRef>
              <c:f>Helårsbalans!$F$12</c:f>
              <c:strCache>
                <c:ptCount val="1"/>
                <c:pt idx="0">
                  <c:v>Försörjningsgrad</c:v>
                </c:pt>
              </c:strCache>
            </c:strRef>
          </c:tx>
          <c:spPr>
            <a:ln w="25400" cap="rnd">
              <a:solidFill>
                <a:schemeClr val="tx1"/>
              </a:solidFill>
              <a:prstDash val="dash"/>
              <a:round/>
            </a:ln>
            <a:effectLst/>
          </c:spPr>
          <c:marker>
            <c:symbol val="none"/>
          </c:marker>
          <c:cat>
            <c:numRef>
              <c:f>Helårsbalans!$A$28:$A$58</c:f>
              <c:numCache>
                <c:formatCode>General</c:formatCod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numCache>
            </c:numRef>
          </c:cat>
          <c:val>
            <c:numRef>
              <c:f>Helårsbalans!$F$28:$F$58</c:f>
              <c:numCache>
                <c:formatCode>0.0%</c:formatCode>
                <c:ptCount val="31"/>
                <c:pt idx="0">
                  <c:v>0.88510150053941361</c:v>
                </c:pt>
                <c:pt idx="1">
                  <c:v>0.80911901673456621</c:v>
                </c:pt>
                <c:pt idx="2">
                  <c:v>0.83904682792566054</c:v>
                </c:pt>
                <c:pt idx="3">
                  <c:v>0.78994970305789658</c:v>
                </c:pt>
                <c:pt idx="4">
                  <c:v>0.75495729326965411</c:v>
                </c:pt>
                <c:pt idx="5">
                  <c:v>0.74962283175168687</c:v>
                </c:pt>
                <c:pt idx="6">
                  <c:v>0.74350946061021461</c:v>
                </c:pt>
                <c:pt idx="7">
                  <c:v>0.67491641816352177</c:v>
                </c:pt>
                <c:pt idx="8">
                  <c:v>0.62444628275604419</c:v>
                </c:pt>
                <c:pt idx="9">
                  <c:v>0.62429865411725105</c:v>
                </c:pt>
                <c:pt idx="10">
                  <c:v>0.59010721882189521</c:v>
                </c:pt>
                <c:pt idx="11">
                  <c:v>0.58535085055001512</c:v>
                </c:pt>
                <c:pt idx="12">
                  <c:v>0.57452843623203309</c:v>
                </c:pt>
                <c:pt idx="13">
                  <c:v>0.55999123444341981</c:v>
                </c:pt>
                <c:pt idx="14">
                  <c:v>0.60430290427023314</c:v>
                </c:pt>
                <c:pt idx="15">
                  <c:v>0.57540426534070366</c:v>
                </c:pt>
                <c:pt idx="16">
                  <c:v>0.55963424890167512</c:v>
                </c:pt>
                <c:pt idx="17">
                  <c:v>0.51170527866541771</c:v>
                </c:pt>
                <c:pt idx="18">
                  <c:v>0.50520333752061863</c:v>
                </c:pt>
                <c:pt idx="19">
                  <c:v>0.52060569359574316</c:v>
                </c:pt>
                <c:pt idx="20">
                  <c:v>0.52034968249054969</c:v>
                </c:pt>
                <c:pt idx="21">
                  <c:v>0.50996916872111386</c:v>
                </c:pt>
                <c:pt idx="22">
                  <c:v>0.52743125762023757</c:v>
                </c:pt>
                <c:pt idx="23">
                  <c:v>0.5489192663162813</c:v>
                </c:pt>
                <c:pt idx="24">
                  <c:v>0.55626558485549327</c:v>
                </c:pt>
                <c:pt idx="25">
                  <c:v>0.59929716468686089</c:v>
                </c:pt>
                <c:pt idx="26">
                  <c:v>0.57668065130691493</c:v>
                </c:pt>
                <c:pt idx="27">
                  <c:v>0.5571289977733791</c:v>
                </c:pt>
                <c:pt idx="28">
                  <c:v>0.57624616308554655</c:v>
                </c:pt>
                <c:pt idx="29">
                  <c:v>0.56724140244256938</c:v>
                </c:pt>
                <c:pt idx="30">
                  <c:v>0.53954160652924954</c:v>
                </c:pt>
              </c:numCache>
            </c:numRef>
          </c:val>
          <c:smooth val="0"/>
          <c:extLst>
            <c:ext xmlns:c16="http://schemas.microsoft.com/office/drawing/2014/chart" uri="{C3380CC4-5D6E-409C-BE32-E72D297353CC}">
              <c16:uniqueId val="{00000004-4CFB-4F92-9FBA-A7BA304B06C9}"/>
            </c:ext>
          </c:extLst>
        </c:ser>
        <c:dLbls>
          <c:showLegendKey val="0"/>
          <c:showVal val="0"/>
          <c:showCatName val="0"/>
          <c:showSerName val="0"/>
          <c:showPercent val="0"/>
          <c:showBubbleSize val="0"/>
        </c:dLbls>
        <c:marker val="1"/>
        <c:smooth val="0"/>
        <c:axId val="675538520"/>
        <c:axId val="675539832"/>
      </c:lineChart>
      <c:catAx>
        <c:axId val="10740402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ysClr val="windowText" lastClr="000000"/>
                </a:solidFill>
                <a:latin typeface="+mn-lt"/>
                <a:ea typeface="+mn-ea"/>
                <a:cs typeface="+mn-cs"/>
              </a:defRPr>
            </a:pPr>
            <a:endParaRPr lang="sv-SE"/>
          </a:p>
        </c:txPr>
        <c:crossAx val="832429023"/>
        <c:crosses val="autoZero"/>
        <c:auto val="1"/>
        <c:lblAlgn val="ctr"/>
        <c:lblOffset val="100"/>
        <c:noMultiLvlLbl val="0"/>
      </c:catAx>
      <c:valAx>
        <c:axId val="832429023"/>
        <c:scaling>
          <c:orientation val="minMax"/>
          <c:max val="27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r>
                  <a:rPr lang="sv-SE"/>
                  <a:t>1 000 ton slaktad vikt</a:t>
                </a:r>
              </a:p>
            </c:rich>
          </c:tx>
          <c:layout>
            <c:manualLayout>
              <c:xMode val="edge"/>
              <c:yMode val="edge"/>
              <c:x val="6.1068696417027456E-3"/>
              <c:y val="0.31643061893235008"/>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sv-SE"/>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sv-SE"/>
          </a:p>
        </c:txPr>
        <c:crossAx val="1074040239"/>
        <c:crosses val="autoZero"/>
        <c:crossBetween val="between"/>
      </c:valAx>
      <c:valAx>
        <c:axId val="675539832"/>
        <c:scaling>
          <c:orientation val="minMax"/>
          <c:max val="0.9"/>
        </c:scaling>
        <c:delete val="0"/>
        <c:axPos val="r"/>
        <c:title>
          <c:tx>
            <c:rich>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r>
                  <a:rPr lang="sv-SE"/>
                  <a:t>försörjningsgrad</a:t>
                </a:r>
              </a:p>
            </c:rich>
          </c:tx>
          <c:layout>
            <c:manualLayout>
              <c:xMode val="edge"/>
              <c:yMode val="edge"/>
              <c:x val="0.97174598361470288"/>
              <c:y val="0.33375412610014243"/>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sv-SE"/>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sv-SE"/>
          </a:p>
        </c:txPr>
        <c:crossAx val="675538520"/>
        <c:crosses val="max"/>
        <c:crossBetween val="between"/>
      </c:valAx>
      <c:catAx>
        <c:axId val="675538520"/>
        <c:scaling>
          <c:orientation val="minMax"/>
        </c:scaling>
        <c:delete val="1"/>
        <c:axPos val="b"/>
        <c:numFmt formatCode="General" sourceLinked="1"/>
        <c:majorTickMark val="out"/>
        <c:minorTickMark val="none"/>
        <c:tickLblPos val="nextTo"/>
        <c:crossAx val="675539832"/>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sv-S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4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sv-SE"/>
              <a:t>Import av nötkött per land</a:t>
            </a:r>
          </a:p>
        </c:rich>
      </c:tx>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barChart>
        <c:barDir val="col"/>
        <c:grouping val="stacked"/>
        <c:varyColors val="0"/>
        <c:ser>
          <c:idx val="0"/>
          <c:order val="0"/>
          <c:tx>
            <c:strRef>
              <c:f>'Handel per land 2024-2025'!$C$3</c:f>
              <c:strCache>
                <c:ptCount val="1"/>
                <c:pt idx="0">
                  <c:v>Irland</c:v>
                </c:pt>
              </c:strCache>
            </c:strRef>
          </c:tx>
          <c:spPr>
            <a:solidFill>
              <a:srgbClr val="7DA117"/>
            </a:solidFill>
            <a:ln w="3175">
              <a:solidFill>
                <a:srgbClr val="7DA117"/>
              </a:solidFill>
            </a:ln>
            <a:effectLst/>
          </c:spPr>
          <c:invertIfNegative val="0"/>
          <c:cat>
            <c:strRef>
              <c:f>'Handel per land 2024-2025'!$A$14:$A$15</c:f>
              <c:strCache>
                <c:ptCount val="2"/>
                <c:pt idx="0">
                  <c:v>Totalt 2024</c:v>
                </c:pt>
                <c:pt idx="1">
                  <c:v>Totalt 2025</c:v>
                </c:pt>
              </c:strCache>
            </c:strRef>
          </c:cat>
          <c:val>
            <c:numRef>
              <c:f>'Handel per land 2024-2025'!$C$14:$C$15</c:f>
              <c:numCache>
                <c:formatCode>#,##0</c:formatCode>
                <c:ptCount val="2"/>
                <c:pt idx="0">
                  <c:v>31887.342857142859</c:v>
                </c:pt>
                <c:pt idx="1">
                  <c:v>34557.142857142862</c:v>
                </c:pt>
              </c:numCache>
            </c:numRef>
          </c:val>
          <c:extLst>
            <c:ext xmlns:c16="http://schemas.microsoft.com/office/drawing/2014/chart" uri="{C3380CC4-5D6E-409C-BE32-E72D297353CC}">
              <c16:uniqueId val="{00000000-56E0-4AC0-9774-D071CD0A469C}"/>
            </c:ext>
          </c:extLst>
        </c:ser>
        <c:ser>
          <c:idx val="1"/>
          <c:order val="1"/>
          <c:tx>
            <c:strRef>
              <c:f>'Handel per land 2024-2025'!$D$3</c:f>
              <c:strCache>
                <c:ptCount val="1"/>
                <c:pt idx="0">
                  <c:v>Danmark</c:v>
                </c:pt>
              </c:strCache>
            </c:strRef>
          </c:tx>
          <c:spPr>
            <a:pattFill prst="trellis">
              <a:fgClr>
                <a:srgbClr val="179EDB"/>
              </a:fgClr>
              <a:bgClr>
                <a:schemeClr val="bg1"/>
              </a:bgClr>
            </a:pattFill>
            <a:ln w="3175">
              <a:solidFill>
                <a:srgbClr val="179EDB"/>
              </a:solidFill>
            </a:ln>
            <a:effectLst/>
          </c:spPr>
          <c:invertIfNegative val="0"/>
          <c:cat>
            <c:strRef>
              <c:f>'Handel per land 2024-2025'!$A$14:$A$15</c:f>
              <c:strCache>
                <c:ptCount val="2"/>
                <c:pt idx="0">
                  <c:v>Totalt 2024</c:v>
                </c:pt>
                <c:pt idx="1">
                  <c:v>Totalt 2025</c:v>
                </c:pt>
              </c:strCache>
            </c:strRef>
          </c:cat>
          <c:val>
            <c:numRef>
              <c:f>'Handel per land 2024-2025'!$D$14:$D$15</c:f>
              <c:numCache>
                <c:formatCode>#,##0</c:formatCode>
                <c:ptCount val="2"/>
                <c:pt idx="0">
                  <c:v>16701.971428571429</c:v>
                </c:pt>
                <c:pt idx="1">
                  <c:v>16150.742857142859</c:v>
                </c:pt>
              </c:numCache>
            </c:numRef>
          </c:val>
          <c:extLst>
            <c:ext xmlns:c16="http://schemas.microsoft.com/office/drawing/2014/chart" uri="{C3380CC4-5D6E-409C-BE32-E72D297353CC}">
              <c16:uniqueId val="{00000001-56E0-4AC0-9774-D071CD0A469C}"/>
            </c:ext>
          </c:extLst>
        </c:ser>
        <c:ser>
          <c:idx val="2"/>
          <c:order val="2"/>
          <c:tx>
            <c:strRef>
              <c:f>'Handel per land 2024-2025'!$E$3</c:f>
              <c:strCache>
                <c:ptCount val="1"/>
                <c:pt idx="0">
                  <c:v>Tyskland</c:v>
                </c:pt>
              </c:strCache>
            </c:strRef>
          </c:tx>
          <c:spPr>
            <a:pattFill prst="openDmnd">
              <a:fgClr>
                <a:schemeClr val="bg1"/>
              </a:fgClr>
              <a:bgClr>
                <a:srgbClr val="ED1C24"/>
              </a:bgClr>
            </a:pattFill>
            <a:ln w="3175">
              <a:solidFill>
                <a:srgbClr val="ED1C24"/>
              </a:solidFill>
            </a:ln>
            <a:effectLst/>
          </c:spPr>
          <c:invertIfNegative val="0"/>
          <c:cat>
            <c:strRef>
              <c:f>'Handel per land 2024-2025'!$A$14:$A$15</c:f>
              <c:strCache>
                <c:ptCount val="2"/>
                <c:pt idx="0">
                  <c:v>Totalt 2024</c:v>
                </c:pt>
                <c:pt idx="1">
                  <c:v>Totalt 2025</c:v>
                </c:pt>
              </c:strCache>
            </c:strRef>
          </c:cat>
          <c:val>
            <c:numRef>
              <c:f>'Handel per land 2024-2025'!$E$14:$E$15</c:f>
              <c:numCache>
                <c:formatCode>#,##0</c:formatCode>
                <c:ptCount val="2"/>
                <c:pt idx="0">
                  <c:v>14406.714285714286</c:v>
                </c:pt>
                <c:pt idx="1">
                  <c:v>14420.2</c:v>
                </c:pt>
              </c:numCache>
            </c:numRef>
          </c:val>
          <c:extLst>
            <c:ext xmlns:c16="http://schemas.microsoft.com/office/drawing/2014/chart" uri="{C3380CC4-5D6E-409C-BE32-E72D297353CC}">
              <c16:uniqueId val="{00000002-56E0-4AC0-9774-D071CD0A469C}"/>
            </c:ext>
          </c:extLst>
        </c:ser>
        <c:ser>
          <c:idx val="3"/>
          <c:order val="3"/>
          <c:tx>
            <c:strRef>
              <c:f>'Handel per land 2024-2025'!$F$3</c:f>
              <c:strCache>
                <c:ptCount val="1"/>
                <c:pt idx="0">
                  <c:v>Nederländerna</c:v>
                </c:pt>
              </c:strCache>
            </c:strRef>
          </c:tx>
          <c:spPr>
            <a:pattFill prst="ltHorz">
              <a:fgClr>
                <a:schemeClr val="bg1"/>
              </a:fgClr>
              <a:bgClr>
                <a:srgbClr val="E07A0A"/>
              </a:bgClr>
            </a:pattFill>
            <a:ln w="3175">
              <a:solidFill>
                <a:srgbClr val="E07A0A"/>
              </a:solidFill>
            </a:ln>
            <a:effectLst/>
          </c:spPr>
          <c:invertIfNegative val="0"/>
          <c:cat>
            <c:strRef>
              <c:f>'Handel per land 2024-2025'!$A$14:$A$15</c:f>
              <c:strCache>
                <c:ptCount val="2"/>
                <c:pt idx="0">
                  <c:v>Totalt 2024</c:v>
                </c:pt>
                <c:pt idx="1">
                  <c:v>Totalt 2025</c:v>
                </c:pt>
              </c:strCache>
            </c:strRef>
          </c:cat>
          <c:val>
            <c:numRef>
              <c:f>'Handel per land 2024-2025'!$F$14:$F$15</c:f>
              <c:numCache>
                <c:formatCode>#,##0</c:formatCode>
                <c:ptCount val="2"/>
                <c:pt idx="0">
                  <c:v>16047.571428571428</c:v>
                </c:pt>
                <c:pt idx="1">
                  <c:v>16066.342857142858</c:v>
                </c:pt>
              </c:numCache>
            </c:numRef>
          </c:val>
          <c:extLst>
            <c:ext xmlns:c16="http://schemas.microsoft.com/office/drawing/2014/chart" uri="{C3380CC4-5D6E-409C-BE32-E72D297353CC}">
              <c16:uniqueId val="{00000003-56E0-4AC0-9774-D071CD0A469C}"/>
            </c:ext>
          </c:extLst>
        </c:ser>
        <c:ser>
          <c:idx val="5"/>
          <c:order val="4"/>
          <c:tx>
            <c:strRef>
              <c:f>'Handel per land 2024-2025'!$G$3</c:f>
              <c:strCache>
                <c:ptCount val="1"/>
                <c:pt idx="0">
                  <c:v>Polen</c:v>
                </c:pt>
              </c:strCache>
            </c:strRef>
          </c:tx>
          <c:spPr>
            <a:pattFill prst="pct80">
              <a:fgClr>
                <a:srgbClr val="E8B909"/>
              </a:fgClr>
              <a:bgClr>
                <a:sysClr val="window" lastClr="FFFFFF"/>
              </a:bgClr>
            </a:pattFill>
            <a:ln>
              <a:solidFill>
                <a:srgbClr val="FFC000"/>
              </a:solidFill>
            </a:ln>
            <a:effectLst/>
          </c:spPr>
          <c:invertIfNegative val="0"/>
          <c:val>
            <c:numRef>
              <c:f>'Handel per land 2024-2025'!$G$14:$G$15</c:f>
              <c:numCache>
                <c:formatCode>#,##0</c:formatCode>
                <c:ptCount val="2"/>
                <c:pt idx="0">
                  <c:v>14389.657142857142</c:v>
                </c:pt>
                <c:pt idx="1">
                  <c:v>14485.428571428572</c:v>
                </c:pt>
              </c:numCache>
            </c:numRef>
          </c:val>
          <c:extLst>
            <c:ext xmlns:c16="http://schemas.microsoft.com/office/drawing/2014/chart" uri="{C3380CC4-5D6E-409C-BE32-E72D297353CC}">
              <c16:uniqueId val="{00000001-0CBE-4086-BD97-866D0D275491}"/>
            </c:ext>
          </c:extLst>
        </c:ser>
        <c:ser>
          <c:idx val="4"/>
          <c:order val="5"/>
          <c:tx>
            <c:strRef>
              <c:f>'Handel per land 2024-2025'!$H$3</c:f>
              <c:strCache>
                <c:ptCount val="1"/>
                <c:pt idx="0">
                  <c:v>Övriga</c:v>
                </c:pt>
              </c:strCache>
            </c:strRef>
          </c:tx>
          <c:spPr>
            <a:pattFill prst="ltUpDiag">
              <a:fgClr>
                <a:schemeClr val="bg1"/>
              </a:fgClr>
              <a:bgClr>
                <a:srgbClr val="7DA117"/>
              </a:bgClr>
            </a:pattFill>
            <a:ln w="3175">
              <a:solidFill>
                <a:srgbClr val="7DA117"/>
              </a:solidFill>
            </a:ln>
            <a:effectLst/>
          </c:spPr>
          <c:invertIfNegative val="0"/>
          <c:cat>
            <c:strRef>
              <c:f>'Handel per land 2024-2025'!$A$14:$A$15</c:f>
              <c:strCache>
                <c:ptCount val="2"/>
                <c:pt idx="0">
                  <c:v>Totalt 2024</c:v>
                </c:pt>
                <c:pt idx="1">
                  <c:v>Totalt 2025</c:v>
                </c:pt>
              </c:strCache>
            </c:strRef>
          </c:cat>
          <c:val>
            <c:numRef>
              <c:f>'Handel per land 2024-2025'!$H$14:$H$15</c:f>
              <c:numCache>
                <c:formatCode>#,##0</c:formatCode>
                <c:ptCount val="2"/>
                <c:pt idx="0">
                  <c:v>25395.314285714285</c:v>
                </c:pt>
                <c:pt idx="1">
                  <c:v>25914.857142857145</c:v>
                </c:pt>
              </c:numCache>
            </c:numRef>
          </c:val>
          <c:extLst>
            <c:ext xmlns:c16="http://schemas.microsoft.com/office/drawing/2014/chart" uri="{C3380CC4-5D6E-409C-BE32-E72D297353CC}">
              <c16:uniqueId val="{00000004-56E0-4AC0-9774-D071CD0A469C}"/>
            </c:ext>
          </c:extLst>
        </c:ser>
        <c:dLbls>
          <c:showLegendKey val="0"/>
          <c:showVal val="0"/>
          <c:showCatName val="0"/>
          <c:showSerName val="0"/>
          <c:showPercent val="0"/>
          <c:showBubbleSize val="0"/>
        </c:dLbls>
        <c:gapWidth val="95"/>
        <c:overlap val="100"/>
        <c:axId val="800228943"/>
        <c:axId val="832394911"/>
      </c:barChart>
      <c:catAx>
        <c:axId val="8002289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832394911"/>
        <c:crosses val="autoZero"/>
        <c:auto val="1"/>
        <c:lblAlgn val="ctr"/>
        <c:lblOffset val="100"/>
        <c:noMultiLvlLbl val="0"/>
      </c:catAx>
      <c:valAx>
        <c:axId val="832394911"/>
        <c:scaling>
          <c:orientation val="minMax"/>
          <c:max val="125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ton slaktad vikt</a:t>
                </a:r>
              </a:p>
            </c:rich>
          </c:tx>
          <c:layout>
            <c:manualLayout>
              <c:xMode val="edge"/>
              <c:yMode val="edge"/>
              <c:x val="6.6633013629480056E-2"/>
              <c:y val="0.17008610931700355"/>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solidFill>
              <a:srgbClr val="D9D9D9"/>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800228943"/>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4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sv-SE"/>
              <a:t>Export av nötkött per land</a:t>
            </a:r>
          </a:p>
        </c:rich>
      </c:tx>
      <c:layout>
        <c:manualLayout>
          <c:xMode val="edge"/>
          <c:yMode val="edge"/>
          <c:x val="0.34303171379595648"/>
          <c:y val="4.6082949308755762E-2"/>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0.23386587239975284"/>
          <c:y val="0.13324901185770752"/>
          <c:w val="0.7580858378618166"/>
          <c:h val="0.49065662444368369"/>
        </c:manualLayout>
      </c:layout>
      <c:barChart>
        <c:barDir val="col"/>
        <c:grouping val="stacked"/>
        <c:varyColors val="0"/>
        <c:ser>
          <c:idx val="0"/>
          <c:order val="0"/>
          <c:tx>
            <c:strRef>
              <c:f>'Handel per land 2024-2025'!$C$21</c:f>
              <c:strCache>
                <c:ptCount val="1"/>
                <c:pt idx="0">
                  <c:v>Storbritannien</c:v>
                </c:pt>
              </c:strCache>
            </c:strRef>
          </c:tx>
          <c:spPr>
            <a:solidFill>
              <a:srgbClr val="0083BE"/>
            </a:solidFill>
            <a:ln w="3175">
              <a:solidFill>
                <a:srgbClr val="7DA117"/>
              </a:solidFill>
            </a:ln>
            <a:effectLst/>
          </c:spPr>
          <c:invertIfNegative val="0"/>
          <c:cat>
            <c:strRef>
              <c:f>'Handel per land 2024-2025'!$A$32:$A$33</c:f>
              <c:strCache>
                <c:ptCount val="2"/>
                <c:pt idx="0">
                  <c:v>Totalt 2024</c:v>
                </c:pt>
                <c:pt idx="1">
                  <c:v>Totalt 2025</c:v>
                </c:pt>
              </c:strCache>
            </c:strRef>
          </c:cat>
          <c:val>
            <c:numRef>
              <c:f>'Handel per land 2024-2025'!$C$32:$C$33</c:f>
              <c:numCache>
                <c:formatCode>#,##0</c:formatCode>
                <c:ptCount val="2"/>
                <c:pt idx="0">
                  <c:v>2832.3571428571358</c:v>
                </c:pt>
                <c:pt idx="1">
                  <c:v>2886.6428571428501</c:v>
                </c:pt>
              </c:numCache>
            </c:numRef>
          </c:val>
          <c:extLst>
            <c:ext xmlns:c16="http://schemas.microsoft.com/office/drawing/2014/chart" uri="{C3380CC4-5D6E-409C-BE32-E72D297353CC}">
              <c16:uniqueId val="{00000000-56E0-4AC0-9774-D071CD0A469C}"/>
            </c:ext>
          </c:extLst>
        </c:ser>
        <c:ser>
          <c:idx val="1"/>
          <c:order val="1"/>
          <c:tx>
            <c:strRef>
              <c:f>'Handel per land 2024-2025'!$D$21</c:f>
              <c:strCache>
                <c:ptCount val="1"/>
                <c:pt idx="0">
                  <c:v>Belgien</c:v>
                </c:pt>
              </c:strCache>
            </c:strRef>
          </c:tx>
          <c:spPr>
            <a:pattFill prst="trellis">
              <a:fgClr>
                <a:srgbClr val="004165"/>
              </a:fgClr>
              <a:bgClr>
                <a:schemeClr val="bg1"/>
              </a:bgClr>
            </a:pattFill>
            <a:ln w="3175">
              <a:solidFill>
                <a:srgbClr val="004165"/>
              </a:solidFill>
            </a:ln>
            <a:effectLst/>
          </c:spPr>
          <c:invertIfNegative val="0"/>
          <c:cat>
            <c:strRef>
              <c:f>'Handel per land 2024-2025'!$A$32:$A$33</c:f>
              <c:strCache>
                <c:ptCount val="2"/>
                <c:pt idx="0">
                  <c:v>Totalt 2024</c:v>
                </c:pt>
                <c:pt idx="1">
                  <c:v>Totalt 2025</c:v>
                </c:pt>
              </c:strCache>
            </c:strRef>
          </c:cat>
          <c:val>
            <c:numRef>
              <c:f>'Handel per land 2024-2025'!$D$32:$D$33</c:f>
              <c:numCache>
                <c:formatCode>#,##0</c:formatCode>
                <c:ptCount val="2"/>
                <c:pt idx="0">
                  <c:v>2303.9999999999941</c:v>
                </c:pt>
                <c:pt idx="1">
                  <c:v>2399.3571428571372</c:v>
                </c:pt>
              </c:numCache>
            </c:numRef>
          </c:val>
          <c:extLst>
            <c:ext xmlns:c16="http://schemas.microsoft.com/office/drawing/2014/chart" uri="{C3380CC4-5D6E-409C-BE32-E72D297353CC}">
              <c16:uniqueId val="{00000001-56E0-4AC0-9774-D071CD0A469C}"/>
            </c:ext>
          </c:extLst>
        </c:ser>
        <c:ser>
          <c:idx val="2"/>
          <c:order val="2"/>
          <c:tx>
            <c:strRef>
              <c:f>'Handel per land 2024-2025'!$E$21</c:f>
              <c:strCache>
                <c:ptCount val="1"/>
                <c:pt idx="0">
                  <c:v>Polen</c:v>
                </c:pt>
              </c:strCache>
            </c:strRef>
          </c:tx>
          <c:spPr>
            <a:pattFill prst="openDmnd">
              <a:fgClr>
                <a:schemeClr val="bg1"/>
              </a:fgClr>
              <a:bgClr>
                <a:srgbClr val="DC5034"/>
              </a:bgClr>
            </a:pattFill>
            <a:ln w="3175">
              <a:solidFill>
                <a:srgbClr val="DC5034"/>
              </a:solidFill>
            </a:ln>
            <a:effectLst/>
          </c:spPr>
          <c:invertIfNegative val="0"/>
          <c:cat>
            <c:strRef>
              <c:f>'Handel per land 2024-2025'!$A$32:$A$33</c:f>
              <c:strCache>
                <c:ptCount val="2"/>
                <c:pt idx="0">
                  <c:v>Totalt 2024</c:v>
                </c:pt>
                <c:pt idx="1">
                  <c:v>Totalt 2025</c:v>
                </c:pt>
              </c:strCache>
            </c:strRef>
          </c:cat>
          <c:val>
            <c:numRef>
              <c:f>'Handel per land 2024-2025'!$E$32:$E$33</c:f>
              <c:numCache>
                <c:formatCode>#,##0</c:formatCode>
                <c:ptCount val="2"/>
                <c:pt idx="0">
                  <c:v>1607.7142857142817</c:v>
                </c:pt>
                <c:pt idx="1">
                  <c:v>1779.3571428571386</c:v>
                </c:pt>
              </c:numCache>
            </c:numRef>
          </c:val>
          <c:extLst>
            <c:ext xmlns:c16="http://schemas.microsoft.com/office/drawing/2014/chart" uri="{C3380CC4-5D6E-409C-BE32-E72D297353CC}">
              <c16:uniqueId val="{00000002-56E0-4AC0-9774-D071CD0A469C}"/>
            </c:ext>
          </c:extLst>
        </c:ser>
        <c:ser>
          <c:idx val="3"/>
          <c:order val="3"/>
          <c:tx>
            <c:strRef>
              <c:f>'Handel per land 2024-2025'!$F$21</c:f>
              <c:strCache>
                <c:ptCount val="1"/>
                <c:pt idx="0">
                  <c:v>Finland</c:v>
                </c:pt>
              </c:strCache>
            </c:strRef>
          </c:tx>
          <c:spPr>
            <a:pattFill prst="ltHorz">
              <a:fgClr>
                <a:schemeClr val="bg1"/>
              </a:fgClr>
              <a:bgClr>
                <a:srgbClr val="00B299"/>
              </a:bgClr>
            </a:pattFill>
            <a:ln w="3175">
              <a:solidFill>
                <a:srgbClr val="00B299"/>
              </a:solidFill>
            </a:ln>
            <a:effectLst/>
          </c:spPr>
          <c:invertIfNegative val="0"/>
          <c:cat>
            <c:strRef>
              <c:f>'Handel per land 2024-2025'!$A$32:$A$33</c:f>
              <c:strCache>
                <c:ptCount val="2"/>
                <c:pt idx="0">
                  <c:v>Totalt 2024</c:v>
                </c:pt>
                <c:pt idx="1">
                  <c:v>Totalt 2025</c:v>
                </c:pt>
              </c:strCache>
            </c:strRef>
          </c:cat>
          <c:val>
            <c:numRef>
              <c:f>'Handel per land 2024-2025'!$F$32:$F$33</c:f>
              <c:numCache>
                <c:formatCode>#,##0</c:formatCode>
                <c:ptCount val="2"/>
                <c:pt idx="0">
                  <c:v>1568.7857142857122</c:v>
                </c:pt>
                <c:pt idx="1">
                  <c:v>1458.9999999999982</c:v>
                </c:pt>
              </c:numCache>
            </c:numRef>
          </c:val>
          <c:extLst>
            <c:ext xmlns:c16="http://schemas.microsoft.com/office/drawing/2014/chart" uri="{C3380CC4-5D6E-409C-BE32-E72D297353CC}">
              <c16:uniqueId val="{00000003-56E0-4AC0-9774-D071CD0A469C}"/>
            </c:ext>
          </c:extLst>
        </c:ser>
        <c:ser>
          <c:idx val="5"/>
          <c:order val="4"/>
          <c:tx>
            <c:strRef>
              <c:f>'Handel per land 2024-2025'!$G$21</c:f>
              <c:strCache>
                <c:ptCount val="1"/>
                <c:pt idx="0">
                  <c:v>Ungern</c:v>
                </c:pt>
              </c:strCache>
            </c:strRef>
          </c:tx>
          <c:spPr>
            <a:pattFill prst="pct90">
              <a:fgClr>
                <a:srgbClr val="93C01B"/>
              </a:fgClr>
              <a:bgClr>
                <a:sysClr val="window" lastClr="FFFFFF"/>
              </a:bgClr>
            </a:pattFill>
            <a:ln>
              <a:solidFill>
                <a:srgbClr val="93C01B"/>
              </a:solidFill>
            </a:ln>
            <a:effectLst/>
          </c:spPr>
          <c:invertIfNegative val="0"/>
          <c:val>
            <c:numRef>
              <c:f>'Handel per land 2024-2025'!$G$32:$G$33</c:f>
              <c:numCache>
                <c:formatCode>#,##0</c:formatCode>
                <c:ptCount val="2"/>
                <c:pt idx="0">
                  <c:v>822.21428571428362</c:v>
                </c:pt>
                <c:pt idx="1">
                  <c:v>984.28571428571183</c:v>
                </c:pt>
              </c:numCache>
            </c:numRef>
          </c:val>
          <c:extLst>
            <c:ext xmlns:c16="http://schemas.microsoft.com/office/drawing/2014/chart" uri="{C3380CC4-5D6E-409C-BE32-E72D297353CC}">
              <c16:uniqueId val="{00000000-CAF6-40E8-9DF1-71E9EF383F3F}"/>
            </c:ext>
          </c:extLst>
        </c:ser>
        <c:ser>
          <c:idx val="4"/>
          <c:order val="5"/>
          <c:tx>
            <c:strRef>
              <c:f>'Handel per land 2024-2025'!$H$21</c:f>
              <c:strCache>
                <c:ptCount val="1"/>
                <c:pt idx="0">
                  <c:v>Övriga</c:v>
                </c:pt>
              </c:strCache>
            </c:strRef>
          </c:tx>
          <c:spPr>
            <a:pattFill prst="ltUpDiag">
              <a:fgClr>
                <a:schemeClr val="bg1"/>
              </a:fgClr>
              <a:bgClr>
                <a:srgbClr val="668013"/>
              </a:bgClr>
            </a:pattFill>
            <a:ln w="3175">
              <a:solidFill>
                <a:srgbClr val="668013"/>
              </a:solidFill>
            </a:ln>
            <a:effectLst/>
          </c:spPr>
          <c:invertIfNegative val="0"/>
          <c:cat>
            <c:strRef>
              <c:f>'Handel per land 2024-2025'!$A$32:$A$33</c:f>
              <c:strCache>
                <c:ptCount val="2"/>
                <c:pt idx="0">
                  <c:v>Totalt 2024</c:v>
                </c:pt>
                <c:pt idx="1">
                  <c:v>Totalt 2025</c:v>
                </c:pt>
              </c:strCache>
            </c:strRef>
          </c:cat>
          <c:val>
            <c:numRef>
              <c:f>'Handel per land 2024-2025'!$H$32:$H$33</c:f>
              <c:numCache>
                <c:formatCode>#,##0</c:formatCode>
                <c:ptCount val="2"/>
                <c:pt idx="0">
                  <c:v>4696.214285714279</c:v>
                </c:pt>
                <c:pt idx="1">
                  <c:v>4206.3571428571368</c:v>
                </c:pt>
              </c:numCache>
            </c:numRef>
          </c:val>
          <c:extLst>
            <c:ext xmlns:c16="http://schemas.microsoft.com/office/drawing/2014/chart" uri="{C3380CC4-5D6E-409C-BE32-E72D297353CC}">
              <c16:uniqueId val="{00000004-56E0-4AC0-9774-D071CD0A469C}"/>
            </c:ext>
          </c:extLst>
        </c:ser>
        <c:dLbls>
          <c:showLegendKey val="0"/>
          <c:showVal val="0"/>
          <c:showCatName val="0"/>
          <c:showSerName val="0"/>
          <c:showPercent val="0"/>
          <c:showBubbleSize val="0"/>
        </c:dLbls>
        <c:gapWidth val="95"/>
        <c:overlap val="100"/>
        <c:axId val="800228943"/>
        <c:axId val="832394911"/>
      </c:barChart>
      <c:catAx>
        <c:axId val="8002289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832394911"/>
        <c:crosses val="autoZero"/>
        <c:auto val="1"/>
        <c:lblAlgn val="ctr"/>
        <c:lblOffset val="100"/>
        <c:noMultiLvlLbl val="0"/>
      </c:catAx>
      <c:valAx>
        <c:axId val="832394911"/>
        <c:scaling>
          <c:orientation val="minMax"/>
          <c:max val="14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ton slaktad vikt</a:t>
                </a:r>
              </a:p>
            </c:rich>
          </c:tx>
          <c:layout>
            <c:manualLayout>
              <c:xMode val="edge"/>
              <c:yMode val="edge"/>
              <c:x val="6.7950062580205639E-2"/>
              <c:y val="0.22269583890946437"/>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solidFill>
              <a:srgbClr val="D9D9D9"/>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800228943"/>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4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sv-SE"/>
              <a:t>Import av nötkött per kategori</a:t>
            </a:r>
          </a:p>
        </c:rich>
      </c:tx>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barChart>
        <c:barDir val="col"/>
        <c:grouping val="stacked"/>
        <c:varyColors val="0"/>
        <c:ser>
          <c:idx val="0"/>
          <c:order val="0"/>
          <c:tx>
            <c:strRef>
              <c:f>'Handel per kategori 2021-2025'!$A$16</c:f>
              <c:strCache>
                <c:ptCount val="1"/>
                <c:pt idx="0">
                  <c:v>Nötkött med ben</c:v>
                </c:pt>
              </c:strCache>
            </c:strRef>
          </c:tx>
          <c:spPr>
            <a:solidFill>
              <a:srgbClr val="7DA117"/>
            </a:solidFill>
            <a:ln w="3175">
              <a:solidFill>
                <a:srgbClr val="7DA117"/>
              </a:solidFill>
            </a:ln>
            <a:effectLst/>
          </c:spPr>
          <c:invertIfNegative val="0"/>
          <c:cat>
            <c:strRef>
              <c:f>'Handel per kategori 2021-2025'!$B$15:$F$15</c:f>
              <c:strCache>
                <c:ptCount val="5"/>
                <c:pt idx="0">
                  <c:v>2021</c:v>
                </c:pt>
                <c:pt idx="1">
                  <c:v>2022</c:v>
                </c:pt>
                <c:pt idx="2">
                  <c:v>2023</c:v>
                </c:pt>
                <c:pt idx="3">
                  <c:v>2024</c:v>
                </c:pt>
                <c:pt idx="4">
                  <c:v>2025</c:v>
                </c:pt>
              </c:strCache>
            </c:strRef>
          </c:cat>
          <c:val>
            <c:numRef>
              <c:f>'Handel per kategori 2021-2025'!$B$16:$F$16</c:f>
              <c:numCache>
                <c:formatCode>#,##0</c:formatCode>
                <c:ptCount val="5"/>
                <c:pt idx="0">
                  <c:v>7995</c:v>
                </c:pt>
                <c:pt idx="1">
                  <c:v>9017</c:v>
                </c:pt>
                <c:pt idx="2">
                  <c:v>8468</c:v>
                </c:pt>
                <c:pt idx="3">
                  <c:v>7286</c:v>
                </c:pt>
                <c:pt idx="4">
                  <c:v>8453</c:v>
                </c:pt>
              </c:numCache>
            </c:numRef>
          </c:val>
          <c:extLst>
            <c:ext xmlns:c16="http://schemas.microsoft.com/office/drawing/2014/chart" uri="{C3380CC4-5D6E-409C-BE32-E72D297353CC}">
              <c16:uniqueId val="{00000000-594E-441A-B60C-5C524657AE47}"/>
            </c:ext>
          </c:extLst>
        </c:ser>
        <c:ser>
          <c:idx val="1"/>
          <c:order val="1"/>
          <c:tx>
            <c:strRef>
              <c:f>'Handel per kategori 2021-2025'!$A$17</c:f>
              <c:strCache>
                <c:ptCount val="1"/>
                <c:pt idx="0">
                  <c:v>Benfritt nötkött</c:v>
                </c:pt>
              </c:strCache>
            </c:strRef>
          </c:tx>
          <c:spPr>
            <a:pattFill prst="trellis">
              <a:fgClr>
                <a:srgbClr val="179EDB"/>
              </a:fgClr>
              <a:bgClr>
                <a:schemeClr val="bg1"/>
              </a:bgClr>
            </a:pattFill>
            <a:ln w="3175">
              <a:solidFill>
                <a:srgbClr val="179EDB"/>
              </a:solidFill>
            </a:ln>
            <a:effectLst/>
          </c:spPr>
          <c:invertIfNegative val="0"/>
          <c:cat>
            <c:strRef>
              <c:f>'Handel per kategori 2021-2025'!$B$15:$F$15</c:f>
              <c:strCache>
                <c:ptCount val="5"/>
                <c:pt idx="0">
                  <c:v>2021</c:v>
                </c:pt>
                <c:pt idx="1">
                  <c:v>2022</c:v>
                </c:pt>
                <c:pt idx="2">
                  <c:v>2023</c:v>
                </c:pt>
                <c:pt idx="3">
                  <c:v>2024</c:v>
                </c:pt>
                <c:pt idx="4">
                  <c:v>2025</c:v>
                </c:pt>
              </c:strCache>
            </c:strRef>
          </c:cat>
          <c:val>
            <c:numRef>
              <c:f>'Handel per kategori 2021-2025'!$B$17:$F$17</c:f>
              <c:numCache>
                <c:formatCode>#,##0</c:formatCode>
                <c:ptCount val="5"/>
                <c:pt idx="0">
                  <c:v>83657.142857142855</c:v>
                </c:pt>
                <c:pt idx="1">
                  <c:v>88658.571428571435</c:v>
                </c:pt>
                <c:pt idx="2">
                  <c:v>90078.571428571435</c:v>
                </c:pt>
                <c:pt idx="3">
                  <c:v>93962.857142857145</c:v>
                </c:pt>
                <c:pt idx="4">
                  <c:v>96034.28571428571</c:v>
                </c:pt>
              </c:numCache>
            </c:numRef>
          </c:val>
          <c:extLst>
            <c:ext xmlns:c16="http://schemas.microsoft.com/office/drawing/2014/chart" uri="{C3380CC4-5D6E-409C-BE32-E72D297353CC}">
              <c16:uniqueId val="{00000001-594E-441A-B60C-5C524657AE47}"/>
            </c:ext>
          </c:extLst>
        </c:ser>
        <c:ser>
          <c:idx val="2"/>
          <c:order val="2"/>
          <c:tx>
            <c:strRef>
              <c:f>'Handel per kategori 2021-2025'!$A$18</c:f>
              <c:strCache>
                <c:ptCount val="1"/>
                <c:pt idx="0">
                  <c:v>Korv med nötkött</c:v>
                </c:pt>
              </c:strCache>
            </c:strRef>
          </c:tx>
          <c:spPr>
            <a:pattFill prst="openDmnd">
              <a:fgClr>
                <a:schemeClr val="bg1"/>
              </a:fgClr>
              <a:bgClr>
                <a:srgbClr val="ED1C24"/>
              </a:bgClr>
            </a:pattFill>
            <a:ln w="3175">
              <a:solidFill>
                <a:srgbClr val="ED1C24"/>
              </a:solidFill>
            </a:ln>
            <a:effectLst/>
          </c:spPr>
          <c:invertIfNegative val="0"/>
          <c:cat>
            <c:strRef>
              <c:f>'Handel per kategori 2021-2025'!$B$15:$F$15</c:f>
              <c:strCache>
                <c:ptCount val="5"/>
                <c:pt idx="0">
                  <c:v>2021</c:v>
                </c:pt>
                <c:pt idx="1">
                  <c:v>2022</c:v>
                </c:pt>
                <c:pt idx="2">
                  <c:v>2023</c:v>
                </c:pt>
                <c:pt idx="3">
                  <c:v>2024</c:v>
                </c:pt>
                <c:pt idx="4">
                  <c:v>2025</c:v>
                </c:pt>
              </c:strCache>
            </c:strRef>
          </c:cat>
          <c:val>
            <c:numRef>
              <c:f>'Handel per kategori 2021-2025'!$B$18:$F$18</c:f>
              <c:numCache>
                <c:formatCode>#,##0</c:formatCode>
                <c:ptCount val="5"/>
                <c:pt idx="0">
                  <c:v>9189</c:v>
                </c:pt>
                <c:pt idx="1">
                  <c:v>9086.4</c:v>
                </c:pt>
                <c:pt idx="2">
                  <c:v>8464.1999999999989</c:v>
                </c:pt>
                <c:pt idx="3">
                  <c:v>8502</c:v>
                </c:pt>
                <c:pt idx="4">
                  <c:v>8736</c:v>
                </c:pt>
              </c:numCache>
            </c:numRef>
          </c:val>
          <c:extLst>
            <c:ext xmlns:c16="http://schemas.microsoft.com/office/drawing/2014/chart" uri="{C3380CC4-5D6E-409C-BE32-E72D297353CC}">
              <c16:uniqueId val="{00000002-594E-441A-B60C-5C524657AE47}"/>
            </c:ext>
          </c:extLst>
        </c:ser>
        <c:ser>
          <c:idx val="3"/>
          <c:order val="3"/>
          <c:tx>
            <c:strRef>
              <c:f>'Handel per kategori 2021-2025'!$A$19</c:f>
              <c:strCache>
                <c:ptCount val="1"/>
                <c:pt idx="0">
                  <c:v>Bearbetat nötkött</c:v>
                </c:pt>
              </c:strCache>
            </c:strRef>
          </c:tx>
          <c:spPr>
            <a:pattFill prst="ltHorz">
              <a:fgClr>
                <a:schemeClr val="bg1"/>
              </a:fgClr>
              <a:bgClr>
                <a:srgbClr val="E07A0A"/>
              </a:bgClr>
            </a:pattFill>
            <a:ln w="3175">
              <a:solidFill>
                <a:srgbClr val="E07A0A"/>
              </a:solidFill>
            </a:ln>
            <a:effectLst/>
          </c:spPr>
          <c:invertIfNegative val="0"/>
          <c:cat>
            <c:strRef>
              <c:f>'Handel per kategori 2021-2025'!$B$15:$F$15</c:f>
              <c:strCache>
                <c:ptCount val="5"/>
                <c:pt idx="0">
                  <c:v>2021</c:v>
                </c:pt>
                <c:pt idx="1">
                  <c:v>2022</c:v>
                </c:pt>
                <c:pt idx="2">
                  <c:v>2023</c:v>
                </c:pt>
                <c:pt idx="3">
                  <c:v>2024</c:v>
                </c:pt>
                <c:pt idx="4">
                  <c:v>2025</c:v>
                </c:pt>
              </c:strCache>
            </c:strRef>
          </c:cat>
          <c:val>
            <c:numRef>
              <c:f>'Handel per kategori 2021-2025'!$B$19:$F$19</c:f>
              <c:numCache>
                <c:formatCode>#,##0</c:formatCode>
                <c:ptCount val="5"/>
                <c:pt idx="0">
                  <c:v>7561.1428571428578</c:v>
                </c:pt>
                <c:pt idx="1">
                  <c:v>7740.5714285714084</c:v>
                </c:pt>
                <c:pt idx="2">
                  <c:v>9270.8571428571195</c:v>
                </c:pt>
                <c:pt idx="3">
                  <c:v>9077.7142857142862</c:v>
                </c:pt>
                <c:pt idx="4">
                  <c:v>8371.4285714285725</c:v>
                </c:pt>
              </c:numCache>
            </c:numRef>
          </c:val>
          <c:extLst>
            <c:ext xmlns:c16="http://schemas.microsoft.com/office/drawing/2014/chart" uri="{C3380CC4-5D6E-409C-BE32-E72D297353CC}">
              <c16:uniqueId val="{00000000-9EA7-45A6-84DD-2471B88E974B}"/>
            </c:ext>
          </c:extLst>
        </c:ser>
        <c:dLbls>
          <c:showLegendKey val="0"/>
          <c:showVal val="0"/>
          <c:showCatName val="0"/>
          <c:showSerName val="0"/>
          <c:showPercent val="0"/>
          <c:showBubbleSize val="0"/>
        </c:dLbls>
        <c:gapWidth val="95"/>
        <c:overlap val="100"/>
        <c:axId val="800228943"/>
        <c:axId val="832394911"/>
      </c:barChart>
      <c:catAx>
        <c:axId val="8002289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832394911"/>
        <c:crosses val="autoZero"/>
        <c:auto val="1"/>
        <c:lblAlgn val="ctr"/>
        <c:lblOffset val="100"/>
        <c:noMultiLvlLbl val="0"/>
      </c:catAx>
      <c:valAx>
        <c:axId val="832394911"/>
        <c:scaling>
          <c:orientation val="minMax"/>
          <c:max val="125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ton slaktad vikt</a:t>
                </a:r>
              </a:p>
            </c:rich>
          </c:tx>
          <c:layout>
            <c:manualLayout>
              <c:xMode val="edge"/>
              <c:yMode val="edge"/>
              <c:x val="6.3226406322640635E-2"/>
              <c:y val="0.33631103820018354"/>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solidFill>
              <a:srgbClr val="D9D9D9"/>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800228943"/>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4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sv-SE"/>
              <a:t>Export av nötkött per kategori</a:t>
            </a:r>
          </a:p>
        </c:rich>
      </c:tx>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barChart>
        <c:barDir val="col"/>
        <c:grouping val="stacked"/>
        <c:varyColors val="0"/>
        <c:ser>
          <c:idx val="0"/>
          <c:order val="0"/>
          <c:tx>
            <c:strRef>
              <c:f>'Handel per kategori 2021-2025'!$A$26</c:f>
              <c:strCache>
                <c:ptCount val="1"/>
                <c:pt idx="0">
                  <c:v>Nötkött med ben</c:v>
                </c:pt>
              </c:strCache>
            </c:strRef>
          </c:tx>
          <c:spPr>
            <a:solidFill>
              <a:srgbClr val="0083BE"/>
            </a:solidFill>
            <a:ln w="3175">
              <a:solidFill>
                <a:srgbClr val="7DA117"/>
              </a:solidFill>
            </a:ln>
            <a:effectLst/>
          </c:spPr>
          <c:invertIfNegative val="0"/>
          <c:cat>
            <c:strRef>
              <c:f>'Handel per kategori 2021-2025'!$B$25:$F$25</c:f>
              <c:strCache>
                <c:ptCount val="5"/>
                <c:pt idx="0">
                  <c:v>2021</c:v>
                </c:pt>
                <c:pt idx="1">
                  <c:v>2022</c:v>
                </c:pt>
                <c:pt idx="2">
                  <c:v>2023</c:v>
                </c:pt>
                <c:pt idx="3">
                  <c:v>2024</c:v>
                </c:pt>
                <c:pt idx="4">
                  <c:v>2025</c:v>
                </c:pt>
              </c:strCache>
            </c:strRef>
          </c:cat>
          <c:val>
            <c:numRef>
              <c:f>'Handel per kategori 2021-2025'!$B$26:$F$26</c:f>
              <c:numCache>
                <c:formatCode>#,##0</c:formatCode>
                <c:ptCount val="5"/>
                <c:pt idx="0">
                  <c:v>7616</c:v>
                </c:pt>
                <c:pt idx="1">
                  <c:v>5605</c:v>
                </c:pt>
                <c:pt idx="2">
                  <c:v>48</c:v>
                </c:pt>
                <c:pt idx="3">
                  <c:v>66</c:v>
                </c:pt>
                <c:pt idx="4">
                  <c:v>145</c:v>
                </c:pt>
              </c:numCache>
            </c:numRef>
          </c:val>
          <c:extLst>
            <c:ext xmlns:c16="http://schemas.microsoft.com/office/drawing/2014/chart" uri="{C3380CC4-5D6E-409C-BE32-E72D297353CC}">
              <c16:uniqueId val="{00000000-04A9-4A0D-B6E5-D67191DE780A}"/>
            </c:ext>
          </c:extLst>
        </c:ser>
        <c:ser>
          <c:idx val="1"/>
          <c:order val="1"/>
          <c:tx>
            <c:strRef>
              <c:f>'Handel per kategori 2021-2025'!$A$27</c:f>
              <c:strCache>
                <c:ptCount val="1"/>
                <c:pt idx="0">
                  <c:v>Benfritt nötkött</c:v>
                </c:pt>
              </c:strCache>
            </c:strRef>
          </c:tx>
          <c:spPr>
            <a:pattFill prst="trellis">
              <a:fgClr>
                <a:srgbClr val="004165"/>
              </a:fgClr>
              <a:bgClr>
                <a:schemeClr val="bg1"/>
              </a:bgClr>
            </a:pattFill>
            <a:ln w="3175">
              <a:solidFill>
                <a:srgbClr val="004165"/>
              </a:solidFill>
            </a:ln>
            <a:effectLst/>
          </c:spPr>
          <c:invertIfNegative val="0"/>
          <c:cat>
            <c:strRef>
              <c:f>'Handel per kategori 2021-2025'!$B$25:$F$25</c:f>
              <c:strCache>
                <c:ptCount val="5"/>
                <c:pt idx="0">
                  <c:v>2021</c:v>
                </c:pt>
                <c:pt idx="1">
                  <c:v>2022</c:v>
                </c:pt>
                <c:pt idx="2">
                  <c:v>2023</c:v>
                </c:pt>
                <c:pt idx="3">
                  <c:v>2024</c:v>
                </c:pt>
                <c:pt idx="4">
                  <c:v>2025</c:v>
                </c:pt>
              </c:strCache>
            </c:strRef>
          </c:cat>
          <c:val>
            <c:numRef>
              <c:f>'Handel per kategori 2021-2025'!$B$27:$F$27</c:f>
              <c:numCache>
                <c:formatCode>#,##0</c:formatCode>
                <c:ptCount val="5"/>
                <c:pt idx="0">
                  <c:v>1564.2857142857142</c:v>
                </c:pt>
                <c:pt idx="1">
                  <c:v>2277.1428571428573</c:v>
                </c:pt>
                <c:pt idx="2">
                  <c:v>2154.2857142857142</c:v>
                </c:pt>
                <c:pt idx="3">
                  <c:v>2124.2857142857142</c:v>
                </c:pt>
                <c:pt idx="4">
                  <c:v>2012.8571428571429</c:v>
                </c:pt>
              </c:numCache>
            </c:numRef>
          </c:val>
          <c:extLst>
            <c:ext xmlns:c16="http://schemas.microsoft.com/office/drawing/2014/chart" uri="{C3380CC4-5D6E-409C-BE32-E72D297353CC}">
              <c16:uniqueId val="{00000001-04A9-4A0D-B6E5-D67191DE780A}"/>
            </c:ext>
          </c:extLst>
        </c:ser>
        <c:ser>
          <c:idx val="2"/>
          <c:order val="2"/>
          <c:tx>
            <c:strRef>
              <c:f>'Handel per kategori 2021-2025'!$A$28</c:f>
              <c:strCache>
                <c:ptCount val="1"/>
                <c:pt idx="0">
                  <c:v>Korv med nötkött</c:v>
                </c:pt>
              </c:strCache>
            </c:strRef>
          </c:tx>
          <c:spPr>
            <a:pattFill prst="openDmnd">
              <a:fgClr>
                <a:schemeClr val="bg1"/>
              </a:fgClr>
              <a:bgClr>
                <a:srgbClr val="DC5034"/>
              </a:bgClr>
            </a:pattFill>
            <a:ln w="3175">
              <a:solidFill>
                <a:srgbClr val="DC5034"/>
              </a:solidFill>
            </a:ln>
            <a:effectLst/>
          </c:spPr>
          <c:invertIfNegative val="0"/>
          <c:cat>
            <c:strRef>
              <c:f>'Handel per kategori 2021-2025'!$B$25:$F$25</c:f>
              <c:strCache>
                <c:ptCount val="5"/>
                <c:pt idx="0">
                  <c:v>2021</c:v>
                </c:pt>
                <c:pt idx="1">
                  <c:v>2022</c:v>
                </c:pt>
                <c:pt idx="2">
                  <c:v>2023</c:v>
                </c:pt>
                <c:pt idx="3">
                  <c:v>2024</c:v>
                </c:pt>
                <c:pt idx="4">
                  <c:v>2025</c:v>
                </c:pt>
              </c:strCache>
            </c:strRef>
          </c:cat>
          <c:val>
            <c:numRef>
              <c:f>'Handel per kategori 2021-2025'!$B$28:$F$28</c:f>
              <c:numCache>
                <c:formatCode>#,##0</c:formatCode>
                <c:ptCount val="5"/>
                <c:pt idx="0">
                  <c:v>902.57142857142867</c:v>
                </c:pt>
                <c:pt idx="1">
                  <c:v>989.78571428571433</c:v>
                </c:pt>
                <c:pt idx="2">
                  <c:v>784.28571428571433</c:v>
                </c:pt>
                <c:pt idx="3">
                  <c:v>742.71428571428578</c:v>
                </c:pt>
                <c:pt idx="4">
                  <c:v>831.42857142857144</c:v>
                </c:pt>
              </c:numCache>
            </c:numRef>
          </c:val>
          <c:extLst>
            <c:ext xmlns:c16="http://schemas.microsoft.com/office/drawing/2014/chart" uri="{C3380CC4-5D6E-409C-BE32-E72D297353CC}">
              <c16:uniqueId val="{00000002-04A9-4A0D-B6E5-D67191DE780A}"/>
            </c:ext>
          </c:extLst>
        </c:ser>
        <c:ser>
          <c:idx val="3"/>
          <c:order val="3"/>
          <c:tx>
            <c:strRef>
              <c:f>'Handel per kategori 2021-2025'!$A$29</c:f>
              <c:strCache>
                <c:ptCount val="1"/>
                <c:pt idx="0">
                  <c:v>Bearbetat nötkött</c:v>
                </c:pt>
              </c:strCache>
            </c:strRef>
          </c:tx>
          <c:spPr>
            <a:pattFill prst="ltHorz">
              <a:fgClr>
                <a:schemeClr val="bg1"/>
              </a:fgClr>
              <a:bgClr>
                <a:srgbClr val="00B299"/>
              </a:bgClr>
            </a:pattFill>
            <a:ln w="3175">
              <a:solidFill>
                <a:srgbClr val="00B299"/>
              </a:solidFill>
            </a:ln>
            <a:effectLst/>
          </c:spPr>
          <c:invertIfNegative val="0"/>
          <c:cat>
            <c:strRef>
              <c:f>'Handel per kategori 2021-2025'!$B$25:$F$25</c:f>
              <c:strCache>
                <c:ptCount val="5"/>
                <c:pt idx="0">
                  <c:v>2021</c:v>
                </c:pt>
                <c:pt idx="1">
                  <c:v>2022</c:v>
                </c:pt>
                <c:pt idx="2">
                  <c:v>2023</c:v>
                </c:pt>
                <c:pt idx="3">
                  <c:v>2024</c:v>
                </c:pt>
                <c:pt idx="4">
                  <c:v>2025</c:v>
                </c:pt>
              </c:strCache>
            </c:strRef>
          </c:cat>
          <c:val>
            <c:numRef>
              <c:f>'Handel per kategori 2021-2025'!$B$29:$F$29</c:f>
              <c:numCache>
                <c:formatCode>#,##0</c:formatCode>
                <c:ptCount val="5"/>
                <c:pt idx="0">
                  <c:v>5558.8571428571286</c:v>
                </c:pt>
                <c:pt idx="1">
                  <c:v>7482.2857142856947</c:v>
                </c:pt>
                <c:pt idx="2">
                  <c:v>13159.999999999965</c:v>
                </c:pt>
                <c:pt idx="3">
                  <c:v>10898.285714285686</c:v>
                </c:pt>
                <c:pt idx="4">
                  <c:v>10725.714285714257</c:v>
                </c:pt>
              </c:numCache>
            </c:numRef>
          </c:val>
          <c:extLst>
            <c:ext xmlns:c16="http://schemas.microsoft.com/office/drawing/2014/chart" uri="{C3380CC4-5D6E-409C-BE32-E72D297353CC}">
              <c16:uniqueId val="{00000000-6798-4A9E-8250-0FCB3F3A36B4}"/>
            </c:ext>
          </c:extLst>
        </c:ser>
        <c:dLbls>
          <c:showLegendKey val="0"/>
          <c:showVal val="0"/>
          <c:showCatName val="0"/>
          <c:showSerName val="0"/>
          <c:showPercent val="0"/>
          <c:showBubbleSize val="0"/>
        </c:dLbls>
        <c:gapWidth val="95"/>
        <c:overlap val="100"/>
        <c:axId val="800228943"/>
        <c:axId val="832394911"/>
      </c:barChart>
      <c:catAx>
        <c:axId val="8002289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832394911"/>
        <c:crosses val="autoZero"/>
        <c:auto val="1"/>
        <c:lblAlgn val="ctr"/>
        <c:lblOffset val="100"/>
        <c:noMultiLvlLbl val="0"/>
      </c:catAx>
      <c:valAx>
        <c:axId val="832394911"/>
        <c:scaling>
          <c:orientation val="minMax"/>
          <c:max val="18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ton slaktad vikt</a:t>
                </a:r>
              </a:p>
            </c:rich>
          </c:tx>
          <c:layout>
            <c:manualLayout>
              <c:xMode val="edge"/>
              <c:yMode val="edge"/>
              <c:x val="6.0606069370305687E-2"/>
              <c:y val="0.31864240041802044"/>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solidFill>
              <a:srgbClr val="D9D9D9"/>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800228943"/>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222249</xdr:colOff>
      <xdr:row>60</xdr:row>
      <xdr:rowOff>46035</xdr:rowOff>
    </xdr:from>
    <xdr:to>
      <xdr:col>7</xdr:col>
      <xdr:colOff>847725</xdr:colOff>
      <xdr:row>90</xdr:row>
      <xdr:rowOff>142875</xdr:rowOff>
    </xdr:to>
    <xdr:graphicFrame macro="">
      <xdr:nvGraphicFramePr>
        <xdr:cNvPr id="3" name="Diagram 2" descr="Svensk marknadsbalans nötkött&#10;&#10;Figuren visar utveckling av produktion, import, export, totalkonsumtion och svensk försörjningsgrad från 1995">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238124</xdr:colOff>
      <xdr:row>0</xdr:row>
      <xdr:rowOff>15875</xdr:rowOff>
    </xdr:from>
    <xdr:to>
      <xdr:col>17</xdr:col>
      <xdr:colOff>409575</xdr:colOff>
      <xdr:row>18</xdr:row>
      <xdr:rowOff>200025</xdr:rowOff>
    </xdr:to>
    <xdr:graphicFrame macro="">
      <xdr:nvGraphicFramePr>
        <xdr:cNvPr id="4" name="Diagram 3" descr="Figuren visar importen av nötkött per land de två senaste åren" title="Import av nötkött per land">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295275</xdr:colOff>
      <xdr:row>19</xdr:row>
      <xdr:rowOff>130175</xdr:rowOff>
    </xdr:from>
    <xdr:to>
      <xdr:col>17</xdr:col>
      <xdr:colOff>304800</xdr:colOff>
      <xdr:row>40</xdr:row>
      <xdr:rowOff>130175</xdr:rowOff>
    </xdr:to>
    <xdr:graphicFrame macro="">
      <xdr:nvGraphicFramePr>
        <xdr:cNvPr id="5" name="Diagram 4" descr="Figuren visar exporten av nötkött per land de två senaste åren" title="Export av nötkött per land">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234951</xdr:colOff>
      <xdr:row>0</xdr:row>
      <xdr:rowOff>117474</xdr:rowOff>
    </xdr:from>
    <xdr:to>
      <xdr:col>18</xdr:col>
      <xdr:colOff>44451</xdr:colOff>
      <xdr:row>23</xdr:row>
      <xdr:rowOff>142875</xdr:rowOff>
    </xdr:to>
    <xdr:graphicFrame macro="">
      <xdr:nvGraphicFramePr>
        <xdr:cNvPr id="2" name="Diagram 1" descr="Figuren visar importen av nötkött uttryckt i slaktad vikt fördelat på kategorier de fem senaste åren">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254001</xdr:colOff>
      <xdr:row>24</xdr:row>
      <xdr:rowOff>34924</xdr:rowOff>
    </xdr:from>
    <xdr:to>
      <xdr:col>18</xdr:col>
      <xdr:colOff>120651</xdr:colOff>
      <xdr:row>45</xdr:row>
      <xdr:rowOff>174625</xdr:rowOff>
    </xdr:to>
    <xdr:graphicFrame macro="">
      <xdr:nvGraphicFramePr>
        <xdr:cNvPr id="3" name="Diagram 2" descr="Figuren visar exporten av nötkött uttryckt i slaktad vikt och uppdelat på kategorier de fem senaste åren">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0000000}" name="Helårsbalans" displayName="Helårsbalans" ref="A12:I58" totalsRowShown="0" headerRowDxfId="99" dataDxfId="97" headerRowBorderDxfId="98" tableBorderDxfId="96">
  <autoFilter ref="A12:I58" xr:uid="{00000000-0009-0000-0100-00000D000000}"/>
  <tableColumns count="9">
    <tableColumn id="1" xr3:uid="{00000000-0010-0000-0000-000001000000}" name="År" dataDxfId="95"/>
    <tableColumn id="2" xr3:uid="{00000000-0010-0000-0000-000002000000}" name="Produktion" dataDxfId="94"/>
    <tableColumn id="3" xr3:uid="{00000000-0010-0000-0000-000003000000}" name="Import" dataDxfId="93"/>
    <tableColumn id="4" xr3:uid="{00000000-0010-0000-0000-000004000000}" name="Export" dataDxfId="92"/>
    <tableColumn id="5" xr3:uid="{00000000-0010-0000-0000-000005000000}" name="Totalkonsumtion" dataDxfId="91">
      <calculatedColumnFormula>B13+C13+H13-D13</calculatedColumnFormula>
    </tableColumn>
    <tableColumn id="6" xr3:uid="{00000000-0010-0000-0000-000006000000}" name="Försörjningsgrad" dataDxfId="90">
      <calculatedColumnFormula>B13/E13</calculatedColumnFormula>
    </tableColumn>
    <tableColumn id="7" xr3:uid="{00000000-0010-0000-0000-000007000000}" name="Totalkonsumtion kg/capita" dataDxfId="89">
      <calculatedColumnFormula>E13/I13*1000000</calculatedColumnFormula>
    </tableColumn>
    <tableColumn id="8" xr3:uid="{00000000-0010-0000-0000-000008000000}" name="Hemslakt" dataDxfId="0"/>
    <tableColumn id="9" xr3:uid="{00000000-0010-0000-0000-000009000000}" name="Befolkning" dataDxfId="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0799853-EA3C-44FF-9987-929F429E6400}" name="Kvartalsbalans268" displayName="Kvartalsbalans268" ref="A5:I23" totalsRowShown="0" headerRowDxfId="103" headerRowBorderDxfId="102" tableBorderDxfId="101">
  <autoFilter ref="A5:I23" xr:uid="{57066E15-EAE4-41AD-AF8E-BA80142BA506}"/>
  <tableColumns count="9">
    <tableColumn id="1" xr3:uid="{0BB49C7D-3118-4228-B48B-FAAD01C02B0C}" name="År"/>
    <tableColumn id="2" xr3:uid="{0F2CF6A7-8EC0-46B3-83DB-ECFF12FA5BA9}" name="Produktion"/>
    <tableColumn id="3" xr3:uid="{49440B13-D219-441C-A273-28AD2A63786D}" name="Import"/>
    <tableColumn id="4" xr3:uid="{51268D5D-0B4F-43F3-8686-725CF71DD7C3}" name="Export"/>
    <tableColumn id="5" xr3:uid="{4E30DAE9-42F3-4B67-9F6E-2715DF96ECAE}" name="Totalkonsumtion"/>
    <tableColumn id="6" xr3:uid="{20A86E44-E862-4643-BCF9-B617859189D9}" name="Försörjningsgrad"/>
    <tableColumn id="7" xr3:uid="{B00D91D1-9B09-4BFB-92FF-783600805D7C}" name="Totalkonsumtion kg/capita"/>
    <tableColumn id="8" xr3:uid="{9D86A473-0D75-4A9F-A812-1709BBA0689E}" name="Hemslakt"/>
    <tableColumn id="9" xr3:uid="{709C69A8-6CF6-4CDA-B41B-A546316BB8C0}" name="Befolkning" dataDxfId="100"/>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AC59BCA-4AFE-4E90-ADC7-E95FCAC26177}" name="Kvartalsbalans26" displayName="Kvartalsbalans26" ref="A5:I23" totalsRowShown="0" headerRowDxfId="88" headerRowBorderDxfId="87" tableBorderDxfId="86">
  <autoFilter ref="A5:I23" xr:uid="{C22A0902-9DC8-40FD-A4C1-3B380F303901}"/>
  <tableColumns count="9">
    <tableColumn id="1" xr3:uid="{4555EA8F-7FD3-4C71-A08F-48FA9DA90133}" name="År"/>
    <tableColumn id="2" xr3:uid="{D3A9FEE9-F189-4F70-807D-69B134CC2DF4}" name="Produktion"/>
    <tableColumn id="3" xr3:uid="{53D12E74-3202-4503-A84D-D9E7623B3262}" name="Import"/>
    <tableColumn id="4" xr3:uid="{D597031B-764B-4FF5-AD5F-F2968B0933C5}" name="Export"/>
    <tableColumn id="5" xr3:uid="{64E16DEF-7629-412A-9A01-9E8B851B27A8}" name="Totalkonsumtion"/>
    <tableColumn id="6" xr3:uid="{188B87BA-E367-40BE-8DC1-17468F3EBB86}" name="Försörjningsgrad"/>
    <tableColumn id="7" xr3:uid="{E79325B0-C6B2-44A0-B25C-050FCFD90702}" name="Totalkonsumtion kg/capita"/>
    <tableColumn id="8" xr3:uid="{18DAAEE1-E537-437A-81CD-E4850D7B03E0}" name="Hemslakt"/>
    <tableColumn id="9" xr3:uid="{2AC343C6-DDD7-4B79-9BD1-9F1AF1EA8125}" name="Befolkning" dataDxfId="85"/>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3000000}" name="Importperland" displayName="Importperland" ref="A3:H16" totalsRowShown="0" headerRowDxfId="84" dataDxfId="82" headerRowBorderDxfId="83" tableBorderDxfId="81">
  <autoFilter ref="A3:H16" xr:uid="{00000000-0009-0000-0100-000001000000}"/>
  <tableColumns count="8">
    <tableColumn id="1" xr3:uid="{00000000-0010-0000-0300-000001000000}" name="Produktkategori" dataDxfId="80"/>
    <tableColumn id="2" xr3:uid="{00000000-0010-0000-0300-000002000000}" name="Totalt" dataDxfId="79"/>
    <tableColumn id="3" xr3:uid="{00000000-0010-0000-0300-000003000000}" name="Irland" dataDxfId="78"/>
    <tableColumn id="4" xr3:uid="{00000000-0010-0000-0300-000004000000}" name="Danmark" dataDxfId="77"/>
    <tableColumn id="5" xr3:uid="{00000000-0010-0000-0300-000005000000}" name="Tyskland" dataDxfId="76"/>
    <tableColumn id="6" xr3:uid="{00000000-0010-0000-0300-000006000000}" name="Nederländerna" dataDxfId="75"/>
    <tableColumn id="7" xr3:uid="{02279588-AA46-4AB6-A0CD-2541DAE3897C}" name="Polen"/>
    <tableColumn id="8" xr3:uid="{00000000-0010-0000-0300-000008000000}" name="Övriga" dataDxfId="74"/>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4000000}" name="Exportperland" displayName="Exportperland" ref="A21:H34" totalsRowShown="0" headerRowDxfId="73" dataDxfId="71" headerRowBorderDxfId="72" tableBorderDxfId="70">
  <autoFilter ref="A21:H34" xr:uid="{00000000-0009-0000-0100-000002000000}"/>
  <tableColumns count="8">
    <tableColumn id="1" xr3:uid="{00000000-0010-0000-0400-000001000000}" name="Produktkategori" dataDxfId="69"/>
    <tableColumn id="2" xr3:uid="{00000000-0010-0000-0400-000002000000}" name="Totalt" dataDxfId="68"/>
    <tableColumn id="3" xr3:uid="{00000000-0010-0000-0400-000003000000}" name="Storbritannien" dataDxfId="67"/>
    <tableColumn id="4" xr3:uid="{00000000-0010-0000-0400-000004000000}" name="Belgien" dataDxfId="66"/>
    <tableColumn id="5" xr3:uid="{00000000-0010-0000-0400-000005000000}" name="Polen" dataDxfId="65"/>
    <tableColumn id="6" xr3:uid="{00000000-0010-0000-0400-000006000000}" name="Finland" dataDxfId="64"/>
    <tableColumn id="7" xr3:uid="{4A197F33-2FD0-4110-9FCA-D5AF18D137F8}" name="Ungern"/>
    <tableColumn id="8" xr3:uid="{00000000-0010-0000-0400-000008000000}" name="Övriga" dataDxfId="63"/>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5000000}" name="Importkategori" displayName="Importkategori" ref="A15:F20" totalsRowShown="0" headerRowDxfId="62" dataDxfId="61">
  <autoFilter ref="A15:F20" xr:uid="{00000000-0009-0000-0100-000003000000}"/>
  <tableColumns count="6">
    <tableColumn id="1" xr3:uid="{00000000-0010-0000-0500-000001000000}" name="Import, ton slaktad vikt" dataDxfId="60"/>
    <tableColumn id="3" xr3:uid="{00000000-0010-0000-0500-000003000000}" name="2021" dataDxfId="59"/>
    <tableColumn id="4" xr3:uid="{00000000-0010-0000-0500-000004000000}" name="2022" dataDxfId="58"/>
    <tableColumn id="5" xr3:uid="{00000000-0010-0000-0500-000005000000}" name="2023" dataDxfId="57"/>
    <tableColumn id="6" xr3:uid="{00000000-0010-0000-0500-000006000000}" name="2024" dataDxfId="56"/>
    <tableColumn id="7" xr3:uid="{FBA1398A-3A02-4646-9AC7-23FAC40E1DCF}" name="2025" dataDxfId="55"/>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6000000}" name="Exportkategori" displayName="Exportkategori" ref="A25:F30" totalsRowShown="0" headerRowDxfId="54" dataDxfId="53">
  <autoFilter ref="A25:F30" xr:uid="{00000000-0009-0000-0100-000004000000}"/>
  <tableColumns count="6">
    <tableColumn id="1" xr3:uid="{00000000-0010-0000-0600-000001000000}" name="Export, ton slaktad vikt" dataDxfId="52"/>
    <tableColumn id="3" xr3:uid="{00000000-0010-0000-0600-000003000000}" name="2021" dataDxfId="51"/>
    <tableColumn id="4" xr3:uid="{00000000-0010-0000-0600-000004000000}" name="2022" dataDxfId="50"/>
    <tableColumn id="5" xr3:uid="{00000000-0010-0000-0600-000005000000}" name="2023" dataDxfId="49"/>
    <tableColumn id="6" xr3:uid="{00000000-0010-0000-0600-000006000000}" name="2024" dataDxfId="48"/>
    <tableColumn id="7" xr3:uid="{75D70D09-1BA6-4594-983B-60DF642BF009}" name="2025" dataDxfId="47"/>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6581575-5ED3-499C-8C43-0979030CCC2E}" name="Tabell79" displayName="Tabell79" ref="A38:P72" totalsRowShown="0" headerRowDxfId="46" dataDxfId="45">
  <autoFilter ref="A38:P72" xr:uid="{DFD90495-7DBF-447A-8D44-C39899C48DDD}"/>
  <tableColumns count="16">
    <tableColumn id="1" xr3:uid="{A9F29084-41B0-43CB-B80A-A26C13DBDC7E}" name="Land" dataDxfId="44"/>
    <tableColumn id="2" xr3:uid="{9297DA50-4C70-4D8C-B606-EC6701EC3CD1}" name="02012090 Styckat kött av nötkreatur eller andra oxdjur, färskt eller kylt (exkl. hela och halva slaktkroppar, kompenserade kvartsparter, fram- och bakkvartsparter) " dataDxfId="43"/>
    <tableColumn id="3" xr3:uid="{38E409EF-AE92-46B2-A8F5-52FC700AC880}" name="02013000 Kött av nötkreatur eller andra oxdjur, benfritt, färskt eller kylt " dataDxfId="42"/>
    <tableColumn id="4" xr3:uid="{2AAF764C-A248-46F2-A65F-32D2279D99B5}" name="02021000 Hela och halva slaktkroppar av nötkreatur eller andra oxdjur, fryst " dataDxfId="41"/>
    <tableColumn id="5" xr3:uid="{598D4122-40F4-4027-A1F2-8E5B9B7229F0}" name="02022030 Framkvartsparter av nötkreatur eller andra oxdjur med ben, sammanhängande eller avskilda, fryst " dataDxfId="40"/>
    <tableColumn id="6" xr3:uid="{F321A969-3107-4CA2-864B-7D87EB556F0D}" name="02022090 Styckat kött av nötkreatur eller andra oxdjur, fryst (exkl. hela och halva slaktkroppar, kompenserade kvartsparter, fram- och bakkvartsparter) " dataDxfId="39"/>
    <tableColumn id="7" xr3:uid="{E03DF512-6301-40BB-892D-BFE536A2EA63}" name="02023050 Styckningsdelar av framkvartspart eller sida benämda crop, chuck and blade och brisket av nötkreatur eller andra oxdjur, benfritt, fryst " dataDxfId="38"/>
    <tableColumn id="8" xr3:uid="{2D47C481-C849-4A66-93B5-294ABEC6F5E1}" name="02023090 Kött av nötkreatur eller andra oxdjur, benfritt, fryst (exkl. framkvartsparter av nötkreatur, benfritt, fryst, hela eller styckade i högst fem bitar, varje kvartspart i ett stycke; kompenserade kvartsparter i två stycken, av vilka den ena innehål" dataDxfId="37"/>
    <tableColumn id="9" xr3:uid="{EE30442F-6ACD-4AE2-8BC2-22FCBBD6834B}" name="02102090 Kött av nötkreatur och andra oxdjur, benfritt, saltat, i saltlake, torkat eller rökt " dataDxfId="36"/>
    <tableColumn id="10" xr3:uid="{AF31BE02-F58A-4A96-8832-86A4F7C1E054}" name="16010091 Korv, rå, torr eller bredbar, av kött, slaktbiprodukter, blod eller insekter (exkl. av lever)" dataDxfId="35"/>
    <tableColumn id="11" xr3:uid="{C8233D65-D746-4655-AC52-F462FC3ECA7B}" name="16010099 Korv och liknande produkter av kött, slaktbiprodukter, blod eller insekter; beredningar av dessa produkter (exkl. rå, torr eller bredbar samt korv av lever)" dataDxfId="34"/>
    <tableColumn id="12" xr3:uid="{2ACF0129-6C25-4AEF-A625-F5A98B29B520}" name="16025010 Varor av kött eller slaktbiprodukter av nötkreatur och andra oxdjur, beredda eller konserverade, inte kokta eller på annat sätt värmebehandlade; blandningar av sådant kött eller slaktbiprodukter med kokt eller på annat sätt värmebehandlat kött el" dataDxfId="33"/>
    <tableColumn id="13" xr3:uid="{0F533FF3-A5B5-429A-8E0D-E69AC4A2FA80}" name="16025031 Corned beef, i hermetiskt tillslutna förpackningar" dataDxfId="32"/>
    <tableColumn id="14" xr3:uid="{2571A97A-A5BC-4CEF-8014-5A5DBFC0F8F0}" name="16025095 Varor av kött eller slaktbiprodukter av nötkreatur och andra oxdjur, beredda eller konserverade, kokta eller på annat sätt värmebehandlade (exkl. corned beef i hermetiskt tillslutna förpackningar, korvar och liknande varor, homogeniserade beredni" dataDxfId="31"/>
    <tableColumn id="15" xr3:uid="{EC6AB3D9-98B5-43B0-B977-68F824FA19DD}" name="16029069 Varor av kött eller slaktbiprodukter, beredda eller konserverade, kokta eller på annat sätt värmebehandlade, innehållande kött eller slaktbiprodukter av nötkreatur eller andra oxdjur (exkl. av tama fjäderfä, tamsvin, ren, vilt eller kanin, korvar" dataDxfId="30"/>
    <tableColumn id="16" xr3:uid="{D46B3A64-7081-4719-9BFA-70039D70BF54}" name="Totalt per land" dataDxfId="29"/>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5339E4A-112F-4CC4-BFDB-4F275EF62EDB}" name="Tabell6" displayName="Tabell6" ref="A4:Y33" totalsRowShown="0" headerRowDxfId="28" dataDxfId="27">
  <autoFilter ref="A4:Y33" xr:uid="{85B8C5BD-6AEB-41B8-857F-1FCE0AD550AC}"/>
  <tableColumns count="25">
    <tableColumn id="1" xr3:uid="{790D4728-6FBE-4E56-89CB-464E5E21D956}" name="Land" dataDxfId="26"/>
    <tableColumn id="2" xr3:uid="{53BB4596-5636-4BD0-B9EB-34A6FE906F1D}" name="02011000 Hela och halva slaktkroppar av nötkreatur eller andra oxdjur, färskt eller kylt " dataDxfId="25"/>
    <tableColumn id="3" xr3:uid="{7D388ACD-7005-46CC-B6C3-FB8BE3072CBC}" name="02012020 Kvartsparter av nötkreatur eller andra oxdjur med ben, kompenserade, färskt eller kylt " dataDxfId="24"/>
    <tableColumn id="4" xr3:uid="{C69312D8-E50F-463A-B5A0-C29D79A0FD8F}" name="02012030 Framkvartsparter av nötkreatur eller andra oxdjur med ben, sammanhängande eller avskilda, färskt eller kylt " dataDxfId="23"/>
    <tableColumn id="5" xr3:uid="{DADBBCD1-F43B-4FC1-A38E-2446681CD50B}" name="02012050 Bakkvartsparter av nötkreatur eller andra oxdjur med ben, sammanhängande eller avskilda, färskt eller kylt " dataDxfId="22"/>
    <tableColumn id="6" xr3:uid="{8B400246-CB39-4017-8E99-2EFC28F7BF06}" name="02012090 Styckat kött av nötkreatur eller andra oxdjur, färskt eller kylt (exkl. hela och halva slaktkroppar, kompenserade kvartsparter, fram- och bakkvartsparter) " dataDxfId="21"/>
    <tableColumn id="7" xr3:uid="{C61D7F30-07B6-4A60-88E0-51924FC5C9B9}" name="02013000 Kött av nötkreatur eller andra oxdjur, benfritt, färskt eller kylt " dataDxfId="20"/>
    <tableColumn id="8" xr3:uid="{B53F2168-EFE5-4607-BC20-918E672795DD}" name="02021000 Hela och halva slaktkroppar av nötkreatur eller andra oxdjur, fryst " dataDxfId="19"/>
    <tableColumn id="9" xr3:uid="{AD247E55-2661-474B-9D43-7212E20A5640}" name="02022010 Kvartsparter av nötkreatur eller andra oxdjur med ben, kompenserade, fryst " dataDxfId="18"/>
    <tableColumn id="10" xr3:uid="{7AF05FA9-C2C8-46E0-B22A-67BB76CF816A}" name="02022030 Framkvartsparter av nötkreatur eller andra oxdjur med ben, sammanhängande eller avskilda, fryst " dataDxfId="17"/>
    <tableColumn id="11" xr3:uid="{25CE1F80-88B1-4707-AF38-450A039BC187}" name="02022050 Bakkvartsparter av nötkreatur eller andra oxdjur med ben, sammanhängande eller avskilda, fryst " dataDxfId="16"/>
    <tableColumn id="12" xr3:uid="{AB938EC6-0D0B-4168-9E5A-5ECD15D0BF38}" name="02022090 Styckat kött av nötkreatur eller andra oxdjur, fryst (exkl. hela och halva slaktkroppar, kompenserade kvartsparter, fram- och bakkvartsparter) " dataDxfId="15"/>
    <tableColumn id="13" xr3:uid="{305EDD26-C8A8-4BB4-851C-8A89A798D426}" name="02023010 Framkvartsparter av nötkreatur eller andra oxdjur, benfritt, fryst, framkvartsparter, hela eller styckade i högst fem bitar, varje kvartspart i ett stycke; kompenserade kvartsparter i två stycken, av vilka den ena innehåller framkvartsparten hel " dataDxfId="14"/>
    <tableColumn id="14" xr3:uid="{8B757039-B21A-4930-B3C9-FD1E77129696}" name="02023050 Styckningsdelar av framkvartspart eller sida benämda crop, chuck and blade och brisket av nötkreatur eller andra oxdjur, benfritt, fryst " dataDxfId="13"/>
    <tableColumn id="15" xr3:uid="{494AAB97-BC83-4C40-9189-09B2E9F5238E}" name="02023090 Kött av nötkreatur eller andra oxdjur, benfritt, fryst (exkl. framkvartsparter av nötkreatur, benfritt, fryst, hela eller styckade i högst fem bitar, varje kvartspart i ett stycke; kompenserade kvartsparter i två stycken, av vilka den ena innehål" dataDxfId="12"/>
    <tableColumn id="16" xr3:uid="{828D5D7E-C5D0-4AFD-B802-B8470B4BCAA1}" name="02102010 Kött av nötkreatur och andra oxdjur, med ben, saltat, i saltlake, torkat eller rökt " dataDxfId="11"/>
    <tableColumn id="17" xr3:uid="{B153AFAD-8B8F-4ED2-B1FB-C4E8AE6C95F2}" name="02102090 Kött av nötkreatur och andra oxdjur, benfritt, saltat, i saltlake, torkat eller rökt " dataDxfId="10"/>
    <tableColumn id="18" xr3:uid="{67CC4747-BF26-4965-8331-310C445FA9A1}" name="16010091 Korv, rå, torr eller bredbar, av kött, slaktbiprodukter, blod eller insekter (exkl. av lever)" dataDxfId="9"/>
    <tableColumn id="19" xr3:uid="{4E6FD314-3DF5-4A79-97E8-AE83CC4A5174}" name="16010099 Korv och liknande produkter av kött, slaktbiprodukter, blod eller insekter; beredningar av dessa produkter (exkl. rå, torr eller bredbar samt korv av lever)" dataDxfId="8"/>
    <tableColumn id="20" xr3:uid="{E2DD6CC7-0719-4A1B-94FF-0CA2289080EB}" name="16025010 Varor av kött eller slaktbiprodukter av nötkreatur och andra oxdjur, beredda eller konserverade, inte kokta eller på annat sätt värmebehandlade; blandningar av sådant kött eller slaktbiprodukter med kokt eller på annat sätt värmebehandlat kött el" dataDxfId="7"/>
    <tableColumn id="21" xr3:uid="{A18DC348-7C0A-47B8-8717-1264734F475D}" name="16025031 Corned beef, i hermetiskt tillslutna förpackningar" dataDxfId="6"/>
    <tableColumn id="22" xr3:uid="{BB1D90A7-10AC-4D32-BE72-B1EC315DF370}" name="16025095 Varor av kött eller slaktbiprodukter av nötkreatur och andra oxdjur, beredda eller konserverade, kokta eller på annat sätt värmebehandlade (exkl. corned beef i hermetiskt tillslutna förpackningar, korvar och liknande varor, homogeniserade beredni" dataDxfId="5"/>
    <tableColumn id="23" xr3:uid="{9DE906F3-BBC5-43CF-A60B-E8F3761C6C80}" name="16029061 Varor av kött eller slaktbiprodukter, beredda eller konserverade, inte kokta eller på annat sätt värmebehandlade, innehållande kött eller slaktbiprodukter av nötkreatur eller andra oxdjur, inkl. blandningar av sådant kött eller slaktbiprodukter m" dataDxfId="4"/>
    <tableColumn id="24" xr3:uid="{8FC7A473-6C06-4AF0-81B8-707CDFA3D24E}" name="16029069 Varor av kött eller slaktbiprodukter, beredda eller konserverade, kokta eller på annat sätt värmebehandlade, innehållande kött eller slaktbiprodukter av nötkreatur eller andra oxdjur (exkl. av tama fjäderfä, tamsvin, ren, vilt eller kanin, korvar" dataDxfId="3"/>
    <tableColumn id="25" xr3:uid="{DBA9D283-0777-4156-B4E1-88743B01EFC6}" name="Totalt pe land" dataDxfId="2"/>
  </tableColumns>
  <tableStyleInfo name="TableStyleMedium2" showFirstColumn="0" showLastColumn="0" showRowStripes="1" showColumnStripes="0"/>
</table>
</file>

<file path=xl/theme/theme1.xml><?xml version="1.0" encoding="utf-8"?>
<a:theme xmlns:a="http://schemas.openxmlformats.org/drawingml/2006/main" name="Jordbruksverket">
  <a:themeElements>
    <a:clrScheme name="Jordbruksverket">
      <a:dk1>
        <a:sysClr val="windowText" lastClr="000000"/>
      </a:dk1>
      <a:lt1>
        <a:sysClr val="window" lastClr="FFFFFF"/>
      </a:lt1>
      <a:dk2>
        <a:srgbClr val="44546A"/>
      </a:dk2>
      <a:lt2>
        <a:srgbClr val="E7E6E6"/>
      </a:lt2>
      <a:accent1>
        <a:srgbClr val="93C01B"/>
      </a:accent1>
      <a:accent2>
        <a:srgbClr val="50BDED"/>
      </a:accent2>
      <a:accent3>
        <a:srgbClr val="F7921E"/>
      </a:accent3>
      <a:accent4>
        <a:srgbClr val="ED1C24"/>
      </a:accent4>
      <a:accent5>
        <a:srgbClr val="734105"/>
      </a:accent5>
      <a:accent6>
        <a:srgbClr val="E8B909"/>
      </a:accent6>
      <a:hlink>
        <a:srgbClr val="2F5496"/>
      </a:hlink>
      <a:folHlink>
        <a:srgbClr val="2F5496"/>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SJV">
    <a:dk1>
      <a:sysClr val="windowText" lastClr="000000"/>
    </a:dk1>
    <a:lt1>
      <a:sysClr val="window" lastClr="FFFFFF"/>
    </a:lt1>
    <a:dk2>
      <a:srgbClr val="44546A"/>
    </a:dk2>
    <a:lt2>
      <a:srgbClr val="E7E6E6"/>
    </a:lt2>
    <a:accent1>
      <a:srgbClr val="7DA217"/>
    </a:accent1>
    <a:accent2>
      <a:srgbClr val="604000"/>
    </a:accent2>
    <a:accent3>
      <a:srgbClr val="179EDB"/>
    </a:accent3>
    <a:accent4>
      <a:srgbClr val="B59007"/>
    </a:accent4>
    <a:accent5>
      <a:srgbClr val="4498A9"/>
    </a:accent5>
    <a:accent6>
      <a:srgbClr val="9E965C"/>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Greppa">
    <a:dk1>
      <a:sysClr val="windowText" lastClr="000000"/>
    </a:dk1>
    <a:lt1>
      <a:sysClr val="window" lastClr="FFFFFF"/>
    </a:lt1>
    <a:dk2>
      <a:srgbClr val="44546A"/>
    </a:dk2>
    <a:lt2>
      <a:srgbClr val="E7E6E6"/>
    </a:lt2>
    <a:accent1>
      <a:srgbClr val="0083BE"/>
    </a:accent1>
    <a:accent2>
      <a:srgbClr val="004165"/>
    </a:accent2>
    <a:accent3>
      <a:srgbClr val="DC5034"/>
    </a:accent3>
    <a:accent4>
      <a:srgbClr val="00B299"/>
    </a:accent4>
    <a:accent5>
      <a:srgbClr val="668013"/>
    </a:accent5>
    <a:accent6>
      <a:srgbClr val="BCA600"/>
    </a:accent6>
    <a:hlink>
      <a:srgbClr val="2F5496"/>
    </a:hlink>
    <a:folHlink>
      <a:srgbClr val="2F5496"/>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SJV">
    <a:dk1>
      <a:sysClr val="windowText" lastClr="000000"/>
    </a:dk1>
    <a:lt1>
      <a:sysClr val="window" lastClr="FFFFFF"/>
    </a:lt1>
    <a:dk2>
      <a:srgbClr val="44546A"/>
    </a:dk2>
    <a:lt2>
      <a:srgbClr val="E7E6E6"/>
    </a:lt2>
    <a:accent1>
      <a:srgbClr val="7DA217"/>
    </a:accent1>
    <a:accent2>
      <a:srgbClr val="604000"/>
    </a:accent2>
    <a:accent3>
      <a:srgbClr val="179EDB"/>
    </a:accent3>
    <a:accent4>
      <a:srgbClr val="B59007"/>
    </a:accent4>
    <a:accent5>
      <a:srgbClr val="4498A9"/>
    </a:accent5>
    <a:accent6>
      <a:srgbClr val="9E965C"/>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Greppa">
    <a:dk1>
      <a:sysClr val="windowText" lastClr="000000"/>
    </a:dk1>
    <a:lt1>
      <a:sysClr val="window" lastClr="FFFFFF"/>
    </a:lt1>
    <a:dk2>
      <a:srgbClr val="44546A"/>
    </a:dk2>
    <a:lt2>
      <a:srgbClr val="E7E6E6"/>
    </a:lt2>
    <a:accent1>
      <a:srgbClr val="0083BE"/>
    </a:accent1>
    <a:accent2>
      <a:srgbClr val="004165"/>
    </a:accent2>
    <a:accent3>
      <a:srgbClr val="DC5034"/>
    </a:accent3>
    <a:accent4>
      <a:srgbClr val="00B299"/>
    </a:accent4>
    <a:accent5>
      <a:srgbClr val="668013"/>
    </a:accent5>
    <a:accent6>
      <a:srgbClr val="BCA600"/>
    </a:accent6>
    <a:hlink>
      <a:srgbClr val="2F5496"/>
    </a:hlink>
    <a:folHlink>
      <a:srgbClr val="2F5496"/>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table" Target="../tables/table5.xml"/></Relationships>
</file>

<file path=xl/worksheets/_rels/sheet5.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table" Target="../tables/table7.xml"/></Relationships>
</file>

<file path=xl/worksheets/_rels/sheet6.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0"/>
  <sheetViews>
    <sheetView topLeftCell="A13" zoomScaleNormal="100" workbookViewId="0">
      <selection activeCell="P25" sqref="P25"/>
    </sheetView>
  </sheetViews>
  <sheetFormatPr defaultRowHeight="14.25" x14ac:dyDescent="0.2"/>
  <cols>
    <col min="1" max="1" width="11.125" customWidth="1"/>
    <col min="2" max="2" width="15.75" bestFit="1" customWidth="1"/>
    <col min="3" max="4" width="11.375" bestFit="1" customWidth="1"/>
    <col min="5" max="5" width="21.5" bestFit="1" customWidth="1"/>
    <col min="6" max="6" width="21.375" customWidth="1"/>
    <col min="7" max="7" width="19.125" customWidth="1"/>
    <col min="8" max="8" width="13.875" bestFit="1" customWidth="1"/>
    <col min="9" max="9" width="15.5" bestFit="1" customWidth="1"/>
  </cols>
  <sheetData>
    <row r="1" spans="1:9" ht="18" x14ac:dyDescent="0.25">
      <c r="A1" s="1" t="s">
        <v>129</v>
      </c>
    </row>
    <row r="2" spans="1:9" x14ac:dyDescent="0.2">
      <c r="A2" s="2"/>
    </row>
    <row r="3" spans="1:9" ht="15.75" x14ac:dyDescent="0.25">
      <c r="A3" s="116" t="s">
        <v>28</v>
      </c>
    </row>
    <row r="4" spans="1:9" x14ac:dyDescent="0.2">
      <c r="A4" s="117" t="s">
        <v>29</v>
      </c>
    </row>
    <row r="5" spans="1:9" x14ac:dyDescent="0.2">
      <c r="A5" s="117" t="s">
        <v>30</v>
      </c>
    </row>
    <row r="6" spans="1:9" x14ac:dyDescent="0.2">
      <c r="A6" s="117" t="s">
        <v>31</v>
      </c>
    </row>
    <row r="7" spans="1:9" x14ac:dyDescent="0.2">
      <c r="A7" s="117" t="s">
        <v>32</v>
      </c>
    </row>
    <row r="8" spans="1:9" x14ac:dyDescent="0.2">
      <c r="A8" s="117" t="s">
        <v>130</v>
      </c>
    </row>
    <row r="9" spans="1:9" x14ac:dyDescent="0.2">
      <c r="A9" s="117" t="s">
        <v>131</v>
      </c>
    </row>
    <row r="10" spans="1:9" x14ac:dyDescent="0.2">
      <c r="A10" t="s">
        <v>132</v>
      </c>
    </row>
    <row r="11" spans="1:9" ht="15" thickBot="1" x14ac:dyDescent="0.25">
      <c r="A11" s="4"/>
      <c r="B11" s="4"/>
      <c r="C11" s="4"/>
      <c r="D11" s="4"/>
      <c r="E11" s="4"/>
      <c r="F11" s="4"/>
      <c r="G11" s="4"/>
      <c r="H11" s="4"/>
      <c r="I11" s="4"/>
    </row>
    <row r="12" spans="1:9" ht="31.5" x14ac:dyDescent="0.2">
      <c r="A12" s="19" t="s">
        <v>9</v>
      </c>
      <c r="B12" s="19" t="s">
        <v>0</v>
      </c>
      <c r="C12" s="19" t="s">
        <v>1</v>
      </c>
      <c r="D12" s="19" t="s">
        <v>2</v>
      </c>
      <c r="E12" s="19" t="s">
        <v>3</v>
      </c>
      <c r="F12" s="19" t="s">
        <v>142</v>
      </c>
      <c r="G12" s="19" t="s">
        <v>4</v>
      </c>
      <c r="H12" s="19" t="s">
        <v>5</v>
      </c>
      <c r="I12" s="19" t="s">
        <v>6</v>
      </c>
    </row>
    <row r="13" spans="1:9" ht="15.75" x14ac:dyDescent="0.2">
      <c r="A13" s="10">
        <v>1980</v>
      </c>
      <c r="B13" s="23">
        <v>146</v>
      </c>
      <c r="C13" s="23">
        <v>12.254</v>
      </c>
      <c r="D13" s="149">
        <v>14.082000000000001</v>
      </c>
      <c r="E13" s="8">
        <f>B13+C13+H13-D13</f>
        <v>145.346</v>
      </c>
      <c r="F13" s="9">
        <f t="shared" ref="F13:F26" si="0">B13/E13</f>
        <v>1.0044996078323449</v>
      </c>
      <c r="G13" s="5">
        <f t="shared" ref="G13:G53" si="1">E13/I13*1000000</f>
        <v>17.473803901135582</v>
      </c>
      <c r="H13" s="6">
        <v>1.1739999999999999</v>
      </c>
      <c r="I13" s="13">
        <v>8317937</v>
      </c>
    </row>
    <row r="14" spans="1:9" ht="15.75" x14ac:dyDescent="0.2">
      <c r="A14" s="10">
        <v>1981</v>
      </c>
      <c r="B14" s="23">
        <v>158.755</v>
      </c>
      <c r="C14" s="23">
        <v>5.07</v>
      </c>
      <c r="D14" s="149">
        <v>13.375999999999999</v>
      </c>
      <c r="E14" s="8">
        <f t="shared" ref="E14:E57" si="2">B14+C14+H14-D14</f>
        <v>151.62299999999999</v>
      </c>
      <c r="F14" s="9">
        <f t="shared" si="0"/>
        <v>1.0470377185519348</v>
      </c>
      <c r="G14" s="5">
        <f t="shared" si="1"/>
        <v>18.217277283413388</v>
      </c>
      <c r="H14" s="6">
        <v>1.1739999999999999</v>
      </c>
      <c r="I14" s="13">
        <v>8323033</v>
      </c>
    </row>
    <row r="15" spans="1:9" ht="15.75" x14ac:dyDescent="0.2">
      <c r="A15" s="10">
        <v>1982</v>
      </c>
      <c r="B15" s="23">
        <v>161.31200000000001</v>
      </c>
      <c r="C15" s="23">
        <v>6.048</v>
      </c>
      <c r="D15" s="149">
        <v>33.904000000000003</v>
      </c>
      <c r="E15" s="8">
        <f t="shared" si="2"/>
        <v>134.63000000000002</v>
      </c>
      <c r="F15" s="9">
        <f t="shared" si="0"/>
        <v>1.198187625343534</v>
      </c>
      <c r="G15" s="5">
        <f t="shared" si="1"/>
        <v>16.166947904072828</v>
      </c>
      <c r="H15" s="6">
        <v>1.1739999999999999</v>
      </c>
      <c r="I15" s="13">
        <v>8327484</v>
      </c>
    </row>
    <row r="16" spans="1:9" ht="15.75" x14ac:dyDescent="0.2">
      <c r="A16" s="10">
        <v>1983</v>
      </c>
      <c r="B16" s="23">
        <v>161.215</v>
      </c>
      <c r="C16" s="23">
        <v>7.04</v>
      </c>
      <c r="D16" s="149">
        <v>23.475000000000001</v>
      </c>
      <c r="E16" s="8">
        <f t="shared" si="2"/>
        <v>145.95400000000001</v>
      </c>
      <c r="F16" s="9">
        <f t="shared" si="0"/>
        <v>1.1045603409293339</v>
      </c>
      <c r="G16" s="5">
        <f t="shared" si="1"/>
        <v>17.520283418679604</v>
      </c>
      <c r="H16" s="6">
        <v>1.1739999999999999</v>
      </c>
      <c r="I16" s="13">
        <v>8330573</v>
      </c>
    </row>
    <row r="17" spans="1:10" ht="15.75" x14ac:dyDescent="0.25">
      <c r="A17" s="24">
        <v>1984</v>
      </c>
      <c r="B17" s="25">
        <v>155.28</v>
      </c>
      <c r="C17" s="25">
        <v>5.0339999999999998</v>
      </c>
      <c r="D17" s="150">
        <v>23.193000000000001</v>
      </c>
      <c r="E17" s="8">
        <f t="shared" si="2"/>
        <v>138.29499999999999</v>
      </c>
      <c r="F17" s="9">
        <f t="shared" si="0"/>
        <v>1.1228171662026827</v>
      </c>
      <c r="G17" s="5">
        <f t="shared" si="1"/>
        <v>16.576924685899069</v>
      </c>
      <c r="H17" s="6">
        <v>1.1739999999999999</v>
      </c>
      <c r="I17" s="13">
        <v>8342621</v>
      </c>
    </row>
    <row r="18" spans="1:10" ht="15.75" x14ac:dyDescent="0.25">
      <c r="A18" s="24">
        <v>1985</v>
      </c>
      <c r="B18" s="25">
        <v>157.79</v>
      </c>
      <c r="C18" s="25">
        <v>7.0410000000000004</v>
      </c>
      <c r="D18" s="150">
        <v>33.89</v>
      </c>
      <c r="E18" s="8">
        <f t="shared" si="2"/>
        <v>132.11500000000001</v>
      </c>
      <c r="F18" s="9">
        <f t="shared" si="0"/>
        <v>1.1943382659047042</v>
      </c>
      <c r="G18" s="5">
        <f t="shared" si="1"/>
        <v>15.806748368267147</v>
      </c>
      <c r="H18" s="6">
        <v>1.1739999999999999</v>
      </c>
      <c r="I18" s="13">
        <v>8358139</v>
      </c>
    </row>
    <row r="19" spans="1:10" ht="15.75" x14ac:dyDescent="0.25">
      <c r="A19" s="24">
        <v>1986</v>
      </c>
      <c r="B19" s="25">
        <v>147.54</v>
      </c>
      <c r="C19" s="25">
        <v>8.0269999999999992</v>
      </c>
      <c r="D19" s="150">
        <v>22.841999999999999</v>
      </c>
      <c r="E19" s="8">
        <f t="shared" si="2"/>
        <v>133.899</v>
      </c>
      <c r="F19" s="9">
        <f t="shared" si="0"/>
        <v>1.1018752940649295</v>
      </c>
      <c r="G19" s="5">
        <f t="shared" si="1"/>
        <v>15.975512780207398</v>
      </c>
      <c r="H19" s="6">
        <v>1.1739999999999999</v>
      </c>
      <c r="I19" s="13">
        <v>8381515</v>
      </c>
    </row>
    <row r="20" spans="1:10" ht="15.75" x14ac:dyDescent="0.25">
      <c r="A20" s="24">
        <v>1987</v>
      </c>
      <c r="B20" s="25">
        <v>135.27100000000002</v>
      </c>
      <c r="C20" s="25">
        <v>16.481999999999999</v>
      </c>
      <c r="D20" s="150">
        <v>7.0090000000000003</v>
      </c>
      <c r="E20" s="8">
        <f t="shared" si="2"/>
        <v>145.91800000000001</v>
      </c>
      <c r="F20" s="9">
        <f t="shared" si="0"/>
        <v>0.9270343617648269</v>
      </c>
      <c r="G20" s="5">
        <f t="shared" si="1"/>
        <v>17.342115593582808</v>
      </c>
      <c r="H20" s="6">
        <v>1.1739999999999999</v>
      </c>
      <c r="I20" s="13">
        <v>8414083</v>
      </c>
    </row>
    <row r="21" spans="1:10" ht="15.75" x14ac:dyDescent="0.25">
      <c r="A21" s="24">
        <v>1988</v>
      </c>
      <c r="B21" s="25">
        <v>127.452</v>
      </c>
      <c r="C21" s="25">
        <v>19.986000000000001</v>
      </c>
      <c r="D21" s="150">
        <v>5.0659999999999998</v>
      </c>
      <c r="E21" s="8">
        <f t="shared" si="2"/>
        <v>143.54599999999999</v>
      </c>
      <c r="F21" s="9">
        <f t="shared" si="0"/>
        <v>0.88788262995834089</v>
      </c>
      <c r="G21" s="5">
        <f t="shared" si="1"/>
        <v>16.96984284459139</v>
      </c>
      <c r="H21" s="6">
        <v>1.1739999999999999</v>
      </c>
      <c r="I21" s="13">
        <v>8458888</v>
      </c>
    </row>
    <row r="22" spans="1:10" ht="15.75" x14ac:dyDescent="0.25">
      <c r="A22" s="24">
        <v>1989</v>
      </c>
      <c r="B22" s="25">
        <v>138.28100000000001</v>
      </c>
      <c r="C22" s="25">
        <v>14.163</v>
      </c>
      <c r="D22" s="150">
        <v>7</v>
      </c>
      <c r="E22" s="8">
        <f t="shared" si="2"/>
        <v>146.61800000000002</v>
      </c>
      <c r="F22" s="9">
        <f t="shared" si="0"/>
        <v>0.94313795031987879</v>
      </c>
      <c r="G22" s="5">
        <f t="shared" si="1"/>
        <v>17.194485868243085</v>
      </c>
      <c r="H22" s="6">
        <v>1.1739999999999999</v>
      </c>
      <c r="I22" s="13">
        <v>8527036</v>
      </c>
    </row>
    <row r="23" spans="1:10" ht="15.75" x14ac:dyDescent="0.25">
      <c r="A23" s="24">
        <v>1990</v>
      </c>
      <c r="B23" s="25">
        <v>144.876</v>
      </c>
      <c r="C23" s="25">
        <v>12.51</v>
      </c>
      <c r="D23" s="150">
        <v>12.09</v>
      </c>
      <c r="E23" s="8">
        <f t="shared" si="2"/>
        <v>146.47</v>
      </c>
      <c r="F23" s="9">
        <f t="shared" si="0"/>
        <v>0.98911722537038305</v>
      </c>
      <c r="G23" s="5">
        <f t="shared" si="1"/>
        <v>17.049971887975623</v>
      </c>
      <c r="H23" s="6">
        <v>1.1739999999999999</v>
      </c>
      <c r="I23" s="13">
        <v>8590630</v>
      </c>
    </row>
    <row r="24" spans="1:10" ht="15.75" x14ac:dyDescent="0.25">
      <c r="A24" s="24">
        <v>1991</v>
      </c>
      <c r="B24" s="25">
        <v>137.148</v>
      </c>
      <c r="C24" s="25">
        <v>18.911000000000001</v>
      </c>
      <c r="D24" s="150">
        <v>11.007</v>
      </c>
      <c r="E24" s="8">
        <f t="shared" si="2"/>
        <v>146.226</v>
      </c>
      <c r="F24" s="9">
        <f t="shared" si="0"/>
        <v>0.93791801731566204</v>
      </c>
      <c r="G24" s="5">
        <f t="shared" si="1"/>
        <v>16.916240972619651</v>
      </c>
      <c r="H24" s="6">
        <v>1.1739999999999999</v>
      </c>
      <c r="I24" s="13">
        <v>8644119</v>
      </c>
    </row>
    <row r="25" spans="1:10" ht="15.75" x14ac:dyDescent="0.25">
      <c r="A25" s="24">
        <v>1992</v>
      </c>
      <c r="B25" s="25">
        <v>129.63300000000001</v>
      </c>
      <c r="C25" s="25">
        <v>25.626000000000001</v>
      </c>
      <c r="D25" s="150">
        <v>7.0119999999999996</v>
      </c>
      <c r="E25" s="8">
        <f t="shared" si="2"/>
        <v>149.42100000000002</v>
      </c>
      <c r="F25" s="9">
        <f t="shared" si="0"/>
        <v>0.86756881562832533</v>
      </c>
      <c r="G25" s="5">
        <f t="shared" si="1"/>
        <v>17.190609355968522</v>
      </c>
      <c r="H25" s="6">
        <v>1.1739999999999999</v>
      </c>
      <c r="I25" s="13">
        <v>8692013</v>
      </c>
    </row>
    <row r="26" spans="1:10" ht="15.75" x14ac:dyDescent="0.25">
      <c r="A26" s="24">
        <v>1993</v>
      </c>
      <c r="B26" s="25">
        <v>141.99</v>
      </c>
      <c r="C26" s="25">
        <v>21.135000000000002</v>
      </c>
      <c r="D26" s="150">
        <v>11.010999999999999</v>
      </c>
      <c r="E26" s="8">
        <f t="shared" si="2"/>
        <v>153.28800000000001</v>
      </c>
      <c r="F26" s="9">
        <f t="shared" si="0"/>
        <v>0.92629560043839043</v>
      </c>
      <c r="G26" s="5">
        <f t="shared" si="1"/>
        <v>17.528426461008092</v>
      </c>
      <c r="H26" s="6">
        <v>1.1739999999999999</v>
      </c>
      <c r="I26" s="13">
        <v>8745109</v>
      </c>
    </row>
    <row r="27" spans="1:10" ht="15.75" x14ac:dyDescent="0.2">
      <c r="A27" s="10">
        <v>1994</v>
      </c>
      <c r="B27" s="20">
        <v>141.97</v>
      </c>
      <c r="C27" s="8">
        <v>22</v>
      </c>
      <c r="D27" s="151">
        <v>8</v>
      </c>
      <c r="E27" s="8">
        <f t="shared" si="2"/>
        <v>157.14400000000001</v>
      </c>
      <c r="F27" s="9">
        <f>B27/E27</f>
        <v>0.90343888408084305</v>
      </c>
      <c r="G27" s="5">
        <f t="shared" si="1"/>
        <v>17.824093582162568</v>
      </c>
      <c r="H27" s="6">
        <v>1.1739999999999999</v>
      </c>
      <c r="I27" s="13">
        <v>8816381</v>
      </c>
    </row>
    <row r="28" spans="1:10" ht="15.75" x14ac:dyDescent="0.2">
      <c r="A28" s="10">
        <v>1995</v>
      </c>
      <c r="B28" s="20">
        <v>143.32900000000001</v>
      </c>
      <c r="C28" s="8">
        <v>25.257400000000001</v>
      </c>
      <c r="D28" s="151">
        <v>7.8253000000000004</v>
      </c>
      <c r="E28" s="8">
        <f t="shared" si="2"/>
        <v>161.93510000000001</v>
      </c>
      <c r="F28" s="9">
        <f>B28/E28</f>
        <v>0.88510150053941361</v>
      </c>
      <c r="G28" s="5">
        <f t="shared" si="1"/>
        <v>18.323640542524714</v>
      </c>
      <c r="H28" s="6">
        <v>1.1739999999999999</v>
      </c>
      <c r="I28" s="13">
        <v>8837496</v>
      </c>
    </row>
    <row r="29" spans="1:10" ht="15.75" x14ac:dyDescent="0.25">
      <c r="A29" s="24">
        <v>1996</v>
      </c>
      <c r="B29" s="20">
        <v>137.416</v>
      </c>
      <c r="C29" s="26">
        <v>40.038499999999999</v>
      </c>
      <c r="D29" s="150">
        <v>8.7454000000000001</v>
      </c>
      <c r="E29" s="8">
        <f t="shared" si="2"/>
        <v>169.83410000000001</v>
      </c>
      <c r="F29" s="9">
        <f t="shared" ref="F29:F47" si="3">B29/E29</f>
        <v>0.80911901673456621</v>
      </c>
      <c r="G29" s="5">
        <f t="shared" si="1"/>
        <v>19.202229544036356</v>
      </c>
      <c r="H29" s="6">
        <v>1.125</v>
      </c>
      <c r="I29" s="13">
        <v>8844499</v>
      </c>
    </row>
    <row r="30" spans="1:10" ht="15.75" x14ac:dyDescent="0.25">
      <c r="A30" s="24">
        <v>1997</v>
      </c>
      <c r="B30" s="20">
        <v>148.88499999999999</v>
      </c>
      <c r="C30" s="8">
        <v>38.161700000000003</v>
      </c>
      <c r="D30" s="150">
        <v>10.3933</v>
      </c>
      <c r="E30" s="8">
        <f t="shared" si="2"/>
        <v>177.44539999999998</v>
      </c>
      <c r="F30" s="9">
        <f t="shared" si="3"/>
        <v>0.83904682792566054</v>
      </c>
      <c r="G30" s="5">
        <f t="shared" si="1"/>
        <v>20.055709865641909</v>
      </c>
      <c r="H30" s="6">
        <v>0.79200000000000004</v>
      </c>
      <c r="I30" s="13">
        <v>8847625</v>
      </c>
    </row>
    <row r="31" spans="1:10" ht="15.75" x14ac:dyDescent="0.25">
      <c r="A31" s="24">
        <v>1998</v>
      </c>
      <c r="B31" s="20">
        <v>142.49799999999999</v>
      </c>
      <c r="C31" s="26">
        <v>45.5595</v>
      </c>
      <c r="D31" s="150">
        <v>8.4407999999999994</v>
      </c>
      <c r="E31" s="8">
        <f t="shared" si="2"/>
        <v>180.3887</v>
      </c>
      <c r="F31" s="9">
        <f t="shared" si="3"/>
        <v>0.78994970305789658</v>
      </c>
      <c r="G31" s="5">
        <f t="shared" si="1"/>
        <v>20.380663233296499</v>
      </c>
      <c r="H31" s="6">
        <v>0.77200000000000002</v>
      </c>
      <c r="I31" s="13">
        <v>8850973</v>
      </c>
      <c r="J31" s="7"/>
    </row>
    <row r="32" spans="1:10" ht="15.75" x14ac:dyDescent="0.25">
      <c r="A32" s="24">
        <v>1999</v>
      </c>
      <c r="B32" s="20">
        <v>144.03800000000001</v>
      </c>
      <c r="C32" s="26">
        <v>53.404899999999998</v>
      </c>
      <c r="D32" s="150">
        <v>7.7683</v>
      </c>
      <c r="E32" s="8">
        <f t="shared" si="2"/>
        <v>190.78960000000001</v>
      </c>
      <c r="F32" s="9">
        <f t="shared" si="3"/>
        <v>0.75495729326965411</v>
      </c>
      <c r="G32" s="5">
        <f t="shared" si="1"/>
        <v>21.538983281992952</v>
      </c>
      <c r="H32" s="6">
        <v>1.115</v>
      </c>
      <c r="I32" s="13">
        <v>8857874</v>
      </c>
      <c r="J32" s="7"/>
    </row>
    <row r="33" spans="1:10" ht="15.75" x14ac:dyDescent="0.25">
      <c r="A33" s="24">
        <v>2000</v>
      </c>
      <c r="B33" s="20">
        <v>149.80799999999999</v>
      </c>
      <c r="C33" s="26">
        <v>55.926600000000001</v>
      </c>
      <c r="D33" s="150">
        <v>7.0030999999999999</v>
      </c>
      <c r="E33" s="8">
        <f t="shared" si="2"/>
        <v>199.84450000000001</v>
      </c>
      <c r="F33" s="9">
        <f t="shared" si="3"/>
        <v>0.74962283175168687</v>
      </c>
      <c r="G33" s="5">
        <f t="shared" si="1"/>
        <v>22.525027589268799</v>
      </c>
      <c r="H33" s="6">
        <v>1.113</v>
      </c>
      <c r="I33" s="13">
        <v>8872109</v>
      </c>
      <c r="J33" s="7"/>
    </row>
    <row r="34" spans="1:10" ht="15.75" x14ac:dyDescent="0.25">
      <c r="A34" s="24">
        <v>2001</v>
      </c>
      <c r="B34" s="20">
        <v>143.191</v>
      </c>
      <c r="C34" s="8">
        <v>55.153700000000001</v>
      </c>
      <c r="D34" s="150">
        <v>6.9297000000000004</v>
      </c>
      <c r="E34" s="8">
        <f t="shared" si="2"/>
        <v>192.58799999999999</v>
      </c>
      <c r="F34" s="9">
        <f t="shared" si="3"/>
        <v>0.74350946061021461</v>
      </c>
      <c r="G34" s="5">
        <f t="shared" si="1"/>
        <v>21.648928277555203</v>
      </c>
      <c r="H34" s="6">
        <v>1.173</v>
      </c>
      <c r="I34" s="13">
        <v>8895960</v>
      </c>
      <c r="J34" s="7"/>
    </row>
    <row r="35" spans="1:10" ht="15.75" x14ac:dyDescent="0.2">
      <c r="A35" s="10">
        <v>2002</v>
      </c>
      <c r="B35" s="20">
        <v>146.47900000000001</v>
      </c>
      <c r="C35" s="21">
        <v>78.035300000000007</v>
      </c>
      <c r="D35" s="149">
        <v>8.7095000000000002</v>
      </c>
      <c r="E35" s="8">
        <f t="shared" si="2"/>
        <v>217.03280000000004</v>
      </c>
      <c r="F35" s="9">
        <f t="shared" si="3"/>
        <v>0.67491641816352177</v>
      </c>
      <c r="G35" s="5">
        <f t="shared" si="1"/>
        <v>24.317514995588777</v>
      </c>
      <c r="H35" s="6">
        <v>1.228</v>
      </c>
      <c r="I35" s="13">
        <v>8924958</v>
      </c>
      <c r="J35" s="7"/>
    </row>
    <row r="36" spans="1:10" ht="15.75" x14ac:dyDescent="0.2">
      <c r="A36" s="10">
        <v>2003</v>
      </c>
      <c r="B36" s="20">
        <v>140.40299999999999</v>
      </c>
      <c r="C36" s="21">
        <v>92.457099999999997</v>
      </c>
      <c r="D36" s="149">
        <v>9.3270999999999997</v>
      </c>
      <c r="E36" s="8">
        <f t="shared" si="2"/>
        <v>224.84399999999999</v>
      </c>
      <c r="F36" s="9">
        <f t="shared" si="3"/>
        <v>0.62444628275604419</v>
      </c>
      <c r="G36" s="5">
        <f t="shared" si="1"/>
        <v>25.099157433907973</v>
      </c>
      <c r="H36" s="6">
        <v>1.3109999999999999</v>
      </c>
      <c r="I36" s="13">
        <v>8958229</v>
      </c>
      <c r="J36" s="7"/>
    </row>
    <row r="37" spans="1:10" ht="15.75" x14ac:dyDescent="0.2">
      <c r="A37" s="10">
        <v>2004</v>
      </c>
      <c r="B37" s="20">
        <v>142.423</v>
      </c>
      <c r="C37" s="21">
        <v>95.416499999999999</v>
      </c>
      <c r="D37" s="149">
        <v>11.0947</v>
      </c>
      <c r="E37" s="8">
        <f t="shared" si="2"/>
        <v>228.1328</v>
      </c>
      <c r="F37" s="9">
        <f t="shared" si="3"/>
        <v>0.62429865411725105</v>
      </c>
      <c r="G37" s="5">
        <f t="shared" si="1"/>
        <v>25.366321637185663</v>
      </c>
      <c r="H37" s="6">
        <v>1.3879999999999999</v>
      </c>
      <c r="I37" s="13">
        <v>8993531</v>
      </c>
      <c r="J37" s="7"/>
    </row>
    <row r="38" spans="1:10" ht="15.75" x14ac:dyDescent="0.2">
      <c r="A38" s="10">
        <v>2005</v>
      </c>
      <c r="B38" s="20">
        <v>135.94300000000001</v>
      </c>
      <c r="C38" s="21">
        <v>105.9675</v>
      </c>
      <c r="D38" s="149">
        <v>12.9375</v>
      </c>
      <c r="E38" s="8">
        <f t="shared" si="2"/>
        <v>230.37</v>
      </c>
      <c r="F38" s="9">
        <f t="shared" si="3"/>
        <v>0.59010721882189521</v>
      </c>
      <c r="G38" s="5">
        <f t="shared" si="1"/>
        <v>25.512837153300289</v>
      </c>
      <c r="H38" s="6">
        <v>1.397</v>
      </c>
      <c r="I38" s="13">
        <v>9029572</v>
      </c>
      <c r="J38" s="7"/>
    </row>
    <row r="39" spans="1:10" ht="15.75" x14ac:dyDescent="0.2">
      <c r="A39" s="10">
        <v>2006</v>
      </c>
      <c r="B39" s="20">
        <v>137.41</v>
      </c>
      <c r="C39" s="21">
        <v>108.8995</v>
      </c>
      <c r="D39" s="149">
        <v>12.939399999999999</v>
      </c>
      <c r="E39" s="8">
        <f t="shared" si="2"/>
        <v>234.74809999999999</v>
      </c>
      <c r="F39" s="9">
        <f t="shared" si="3"/>
        <v>0.58535085055001512</v>
      </c>
      <c r="G39" s="5">
        <f t="shared" si="1"/>
        <v>25.851880027804622</v>
      </c>
      <c r="H39" s="6">
        <v>1.3779999999999999</v>
      </c>
      <c r="I39" s="13">
        <v>9080504</v>
      </c>
      <c r="J39" s="7"/>
    </row>
    <row r="40" spans="1:10" ht="15.75" x14ac:dyDescent="0.2">
      <c r="A40" s="10">
        <v>2007</v>
      </c>
      <c r="B40" s="20">
        <v>133.54</v>
      </c>
      <c r="C40" s="21">
        <v>114.72199999999999</v>
      </c>
      <c r="D40" s="149">
        <v>17.2319</v>
      </c>
      <c r="E40" s="8">
        <f t="shared" si="2"/>
        <v>232.4341</v>
      </c>
      <c r="F40" s="9">
        <f t="shared" si="3"/>
        <v>0.57452843623203309</v>
      </c>
      <c r="G40" s="5">
        <f t="shared" si="1"/>
        <v>25.407932058400814</v>
      </c>
      <c r="H40" s="6">
        <v>1.4039999999999999</v>
      </c>
      <c r="I40" s="13">
        <v>9148092</v>
      </c>
      <c r="J40" s="7"/>
    </row>
    <row r="41" spans="1:10" ht="15.75" x14ac:dyDescent="0.2">
      <c r="A41" s="10">
        <v>2008</v>
      </c>
      <c r="B41" s="20">
        <v>128.79300000000001</v>
      </c>
      <c r="C41" s="21">
        <v>120.2045</v>
      </c>
      <c r="D41" s="149">
        <v>20.4694</v>
      </c>
      <c r="E41" s="8">
        <f t="shared" si="2"/>
        <v>229.99109999999999</v>
      </c>
      <c r="F41" s="9">
        <f t="shared" si="3"/>
        <v>0.55999123444341981</v>
      </c>
      <c r="G41" s="5">
        <f t="shared" si="1"/>
        <v>24.945786911133268</v>
      </c>
      <c r="H41" s="6">
        <v>1.4630000000000001</v>
      </c>
      <c r="I41" s="13">
        <v>9219637</v>
      </c>
      <c r="J41" s="7"/>
    </row>
    <row r="42" spans="1:10" ht="15.75" x14ac:dyDescent="0.2">
      <c r="A42" s="10">
        <v>2009</v>
      </c>
      <c r="B42" s="20">
        <v>139.834</v>
      </c>
      <c r="C42" s="21">
        <v>110.47839999999999</v>
      </c>
      <c r="D42" s="149">
        <v>20.4542</v>
      </c>
      <c r="E42" s="8">
        <f t="shared" si="2"/>
        <v>231.3972</v>
      </c>
      <c r="F42" s="9">
        <f t="shared" si="3"/>
        <v>0.60430290427023314</v>
      </c>
      <c r="G42" s="5">
        <f t="shared" si="1"/>
        <v>24.88539299017101</v>
      </c>
      <c r="H42" s="6">
        <v>1.5389999999999999</v>
      </c>
      <c r="I42" s="13">
        <v>9298515</v>
      </c>
      <c r="J42" s="7"/>
    </row>
    <row r="43" spans="1:10" ht="15.75" x14ac:dyDescent="0.2">
      <c r="A43" s="10">
        <v>2010</v>
      </c>
      <c r="B43" s="20">
        <v>137.80000000000001</v>
      </c>
      <c r="C43" s="21">
        <v>120.36709999999999</v>
      </c>
      <c r="D43" s="149">
        <v>20.222300000000001</v>
      </c>
      <c r="E43" s="8">
        <f t="shared" si="2"/>
        <v>239.4838</v>
      </c>
      <c r="F43" s="9">
        <f t="shared" si="3"/>
        <v>0.57540426534070366</v>
      </c>
      <c r="G43" s="5">
        <f t="shared" si="1"/>
        <v>25.536423801514289</v>
      </c>
      <c r="H43" s="6">
        <v>1.5389999999999999</v>
      </c>
      <c r="I43" s="13">
        <v>9378126</v>
      </c>
      <c r="J43" s="7"/>
    </row>
    <row r="44" spans="1:10" ht="15.75" x14ac:dyDescent="0.2">
      <c r="A44" s="10">
        <v>2011</v>
      </c>
      <c r="B44" s="20">
        <v>137.88</v>
      </c>
      <c r="C44" s="21">
        <v>126.5973</v>
      </c>
      <c r="D44" s="149">
        <v>19.6511</v>
      </c>
      <c r="E44" s="8">
        <f t="shared" si="2"/>
        <v>246.37520000000001</v>
      </c>
      <c r="F44" s="9">
        <f t="shared" si="3"/>
        <v>0.55963424890167512</v>
      </c>
      <c r="G44" s="5">
        <f t="shared" si="1"/>
        <v>26.073622537327847</v>
      </c>
      <c r="H44" s="6">
        <v>1.5489999999999999</v>
      </c>
      <c r="I44" s="13">
        <v>9449212.5</v>
      </c>
      <c r="J44" s="7"/>
    </row>
    <row r="45" spans="1:10" ht="15.75" x14ac:dyDescent="0.2">
      <c r="A45" s="10">
        <v>2012</v>
      </c>
      <c r="B45" s="20">
        <v>125.32</v>
      </c>
      <c r="C45" s="21">
        <v>133.2731</v>
      </c>
      <c r="D45" s="149">
        <v>15.1815</v>
      </c>
      <c r="E45" s="8">
        <f t="shared" si="2"/>
        <v>244.9066</v>
      </c>
      <c r="F45" s="9">
        <f t="shared" si="3"/>
        <v>0.51170527866541771</v>
      </c>
      <c r="G45" s="5">
        <f t="shared" si="1"/>
        <v>25.727174917174175</v>
      </c>
      <c r="H45" s="6">
        <v>1.4950000000000001</v>
      </c>
      <c r="I45" s="13">
        <v>9519374</v>
      </c>
      <c r="J45" s="7"/>
    </row>
    <row r="46" spans="1:10" ht="15.75" x14ac:dyDescent="0.2">
      <c r="A46" s="10">
        <v>2013</v>
      </c>
      <c r="B46" s="20">
        <v>125.88</v>
      </c>
      <c r="C46" s="21">
        <v>136.8999</v>
      </c>
      <c r="D46" s="149">
        <v>15.0649</v>
      </c>
      <c r="E46" s="8">
        <f t="shared" si="2"/>
        <v>249.167</v>
      </c>
      <c r="F46" s="9">
        <f t="shared" si="3"/>
        <v>0.50520333752061863</v>
      </c>
      <c r="G46" s="5">
        <f t="shared" si="1"/>
        <v>25.95387254783757</v>
      </c>
      <c r="H46" s="6">
        <v>1.452</v>
      </c>
      <c r="I46" s="13">
        <v>9600378.5</v>
      </c>
      <c r="J46" s="7"/>
    </row>
    <row r="47" spans="1:10" ht="15.75" x14ac:dyDescent="0.2">
      <c r="A47" s="10">
        <v>2014</v>
      </c>
      <c r="B47" s="20">
        <v>131.62</v>
      </c>
      <c r="C47" s="21">
        <v>135.59209999999999</v>
      </c>
      <c r="D47" s="149">
        <v>15.8842</v>
      </c>
      <c r="E47" s="8">
        <f t="shared" si="2"/>
        <v>252.82089999999997</v>
      </c>
      <c r="F47" s="9">
        <f t="shared" si="3"/>
        <v>0.52060569359574316</v>
      </c>
      <c r="G47" s="5">
        <f t="shared" si="1"/>
        <v>26.074468321546902</v>
      </c>
      <c r="H47" s="6">
        <v>1.4930000000000001</v>
      </c>
      <c r="I47" s="13">
        <v>9696109.5</v>
      </c>
      <c r="J47" s="7"/>
    </row>
    <row r="48" spans="1:10" ht="15.75" x14ac:dyDescent="0.2">
      <c r="A48" s="10">
        <v>2015</v>
      </c>
      <c r="B48" s="11">
        <v>133.13999999999999</v>
      </c>
      <c r="C48" s="12">
        <v>139.3948</v>
      </c>
      <c r="D48" s="152">
        <v>18.1614</v>
      </c>
      <c r="E48" s="8">
        <f t="shared" si="2"/>
        <v>255.8664</v>
      </c>
      <c r="F48" s="9">
        <f>B48/E48</f>
        <v>0.52034968249054969</v>
      </c>
      <c r="G48" s="5">
        <f t="shared" si="1"/>
        <v>26.110985136928722</v>
      </c>
      <c r="H48" s="6">
        <v>1.4930000000000001</v>
      </c>
      <c r="I48" s="13">
        <v>9799186</v>
      </c>
      <c r="J48" s="7"/>
    </row>
    <row r="49" spans="1:12" ht="15.75" x14ac:dyDescent="0.2">
      <c r="A49" s="10">
        <v>2016</v>
      </c>
      <c r="B49" s="11">
        <v>131.25</v>
      </c>
      <c r="C49" s="12">
        <v>141.7576</v>
      </c>
      <c r="D49" s="152">
        <v>17.208100000000002</v>
      </c>
      <c r="E49" s="8">
        <f t="shared" si="2"/>
        <v>257.36850000000004</v>
      </c>
      <c r="F49" s="9">
        <f>B49/E49</f>
        <v>0.50996916872111386</v>
      </c>
      <c r="G49" s="5">
        <f t="shared" si="1"/>
        <v>25.93633935414239</v>
      </c>
      <c r="H49" s="6">
        <v>1.569</v>
      </c>
      <c r="I49" s="13">
        <v>9923085</v>
      </c>
    </row>
    <row r="50" spans="1:12" ht="15.75" x14ac:dyDescent="0.2">
      <c r="A50" s="10">
        <v>2017</v>
      </c>
      <c r="B50" s="11">
        <v>132.07</v>
      </c>
      <c r="C50" s="12">
        <v>135.2054</v>
      </c>
      <c r="D50" s="152">
        <v>18.446100000000001</v>
      </c>
      <c r="E50" s="8">
        <f t="shared" si="2"/>
        <v>250.40229999999997</v>
      </c>
      <c r="F50" s="9">
        <f>B50/E50</f>
        <v>0.52743125762023757</v>
      </c>
      <c r="G50" s="5">
        <f t="shared" si="1"/>
        <v>24.896582940578593</v>
      </c>
      <c r="H50" s="6">
        <v>1.573</v>
      </c>
      <c r="I50" s="13">
        <v>10057697.5</v>
      </c>
    </row>
    <row r="51" spans="1:12" ht="15.75" x14ac:dyDescent="0.2">
      <c r="A51" s="10">
        <v>2018</v>
      </c>
      <c r="B51" s="11">
        <v>136.87</v>
      </c>
      <c r="C51" s="12">
        <v>126.182</v>
      </c>
      <c r="D51" s="152">
        <v>15.2605</v>
      </c>
      <c r="E51" s="8">
        <f t="shared" si="2"/>
        <v>249.34450000000001</v>
      </c>
      <c r="F51" s="9">
        <f>B51/E51</f>
        <v>0.5489192663162813</v>
      </c>
      <c r="G51" s="5">
        <f t="shared" si="1"/>
        <v>24.505087780222009</v>
      </c>
      <c r="H51" s="6">
        <v>1.5529999999999999</v>
      </c>
      <c r="I51" s="13">
        <v>10175213.5</v>
      </c>
      <c r="L51" s="14"/>
    </row>
    <row r="52" spans="1:12" ht="15.75" x14ac:dyDescent="0.2">
      <c r="A52" s="10">
        <v>2019</v>
      </c>
      <c r="B52" s="11">
        <v>139.66999999999999</v>
      </c>
      <c r="C52" s="12">
        <v>125.19629999999999</v>
      </c>
      <c r="D52" s="152">
        <v>15.257199999999999</v>
      </c>
      <c r="E52" s="8">
        <f t="shared" si="2"/>
        <v>251.08509999999995</v>
      </c>
      <c r="F52" s="9">
        <f t="shared" ref="F52:F57" si="4">B52/E52</f>
        <v>0.55626558485549327</v>
      </c>
      <c r="G52" s="5">
        <f t="shared" si="1"/>
        <v>24.42726532551627</v>
      </c>
      <c r="H52" s="6">
        <v>1.476</v>
      </c>
      <c r="I52" s="13">
        <v>10278887</v>
      </c>
    </row>
    <row r="53" spans="1:12" ht="15.75" x14ac:dyDescent="0.2">
      <c r="A53" s="27">
        <v>2020</v>
      </c>
      <c r="B53" s="28">
        <v>141</v>
      </c>
      <c r="C53" s="29">
        <v>108.4023</v>
      </c>
      <c r="D53" s="153">
        <v>15.6417</v>
      </c>
      <c r="E53" s="30">
        <f>B53+C53+H53-D53</f>
        <v>235.2756</v>
      </c>
      <c r="F53" s="31">
        <f>B53/E53</f>
        <v>0.59929716468686089</v>
      </c>
      <c r="G53" s="5">
        <f t="shared" si="1"/>
        <v>22.72438479879445</v>
      </c>
      <c r="H53" s="32">
        <v>1.5149999999999999</v>
      </c>
      <c r="I53" s="33">
        <v>10353442</v>
      </c>
    </row>
    <row r="54" spans="1:12" ht="15.75" x14ac:dyDescent="0.2">
      <c r="A54" s="81">
        <v>2021</v>
      </c>
      <c r="B54" s="82">
        <v>135.82</v>
      </c>
      <c r="C54" s="83">
        <v>114.5025</v>
      </c>
      <c r="D54" s="154">
        <v>16.354199999999999</v>
      </c>
      <c r="E54" s="84">
        <f t="shared" ref="E54:E56" si="5">B54+C54+H54-D54</f>
        <v>235.52029999999999</v>
      </c>
      <c r="F54" s="85">
        <f t="shared" ref="F54:F56" si="6">B54/E54</f>
        <v>0.57668065130691493</v>
      </c>
      <c r="G54" s="86">
        <f t="shared" ref="G54:G57" si="7">E54/I54*1000000</f>
        <v>22.611807309666393</v>
      </c>
      <c r="H54" s="87">
        <v>1.552</v>
      </c>
      <c r="I54" s="88">
        <v>10415810.5</v>
      </c>
    </row>
    <row r="55" spans="1:12" ht="15.75" x14ac:dyDescent="0.2">
      <c r="A55" s="118">
        <v>2022</v>
      </c>
      <c r="B55" s="119">
        <v>135.24</v>
      </c>
      <c r="C55" s="120">
        <v>122.66240000000001</v>
      </c>
      <c r="D55" s="155">
        <v>16.672899999999998</v>
      </c>
      <c r="E55" s="121">
        <f t="shared" si="5"/>
        <v>242.74449999999999</v>
      </c>
      <c r="F55" s="122">
        <f t="shared" si="6"/>
        <v>0.5571289977733791</v>
      </c>
      <c r="G55" s="123">
        <f t="shared" si="7"/>
        <v>23.147312452697118</v>
      </c>
      <c r="H55" s="124">
        <v>1.5149999999999999</v>
      </c>
      <c r="I55" s="125">
        <v>10486941</v>
      </c>
    </row>
    <row r="56" spans="1:12" ht="15.75" x14ac:dyDescent="0.2">
      <c r="A56" s="10">
        <v>2023</v>
      </c>
      <c r="B56" s="11">
        <v>138.16999999999999</v>
      </c>
      <c r="C56" s="12">
        <v>116.2816</v>
      </c>
      <c r="D56" s="152">
        <v>16.146599999999999</v>
      </c>
      <c r="E56" s="121">
        <f t="shared" si="5"/>
        <v>239.77599999999998</v>
      </c>
      <c r="F56" s="9">
        <f t="shared" si="6"/>
        <v>0.57624616308554655</v>
      </c>
      <c r="G56" s="123">
        <f t="shared" si="7"/>
        <v>22.756418880170575</v>
      </c>
      <c r="H56" s="6">
        <v>1.4710000000000001</v>
      </c>
      <c r="I56" s="13">
        <v>10536631.5</v>
      </c>
    </row>
    <row r="57" spans="1:12" ht="15.75" x14ac:dyDescent="0.2">
      <c r="A57" s="10">
        <v>2024</v>
      </c>
      <c r="B57" s="11">
        <v>139.52000000000001</v>
      </c>
      <c r="C57" s="12">
        <v>118.82859999999999</v>
      </c>
      <c r="D57" s="152">
        <v>13.831300000000001</v>
      </c>
      <c r="E57" s="8">
        <f t="shared" si="2"/>
        <v>245.96230000000003</v>
      </c>
      <c r="F57" s="9">
        <f t="shared" si="4"/>
        <v>0.56724140244256938</v>
      </c>
      <c r="G57" s="123">
        <f t="shared" si="7"/>
        <v>23.270490382965626</v>
      </c>
      <c r="H57" s="6">
        <v>1.4450000000000001</v>
      </c>
      <c r="I57" s="13">
        <v>10569708.5</v>
      </c>
    </row>
    <row r="58" spans="1:12" ht="15.75" x14ac:dyDescent="0.2">
      <c r="A58" s="10">
        <v>2025</v>
      </c>
      <c r="B58" s="11">
        <v>128.11000000000001</v>
      </c>
      <c r="C58" s="12">
        <v>121.5947</v>
      </c>
      <c r="D58" s="152">
        <v>13.715</v>
      </c>
      <c r="E58" s="8">
        <f t="shared" ref="E58" si="8">B58+C58+H58-D58</f>
        <v>237.44229999999999</v>
      </c>
      <c r="F58" s="9">
        <f t="shared" ref="F58" si="9">B58/E58</f>
        <v>0.53954160652924954</v>
      </c>
      <c r="G58" s="123">
        <f t="shared" ref="G58" si="10">E58/I58*1000000</f>
        <v>22.407361970137647</v>
      </c>
      <c r="H58" s="6">
        <v>1.4525999999999999</v>
      </c>
      <c r="I58" s="13">
        <v>10596620</v>
      </c>
    </row>
    <row r="59" spans="1:12" x14ac:dyDescent="0.2">
      <c r="A59" s="15" t="s">
        <v>7</v>
      </c>
    </row>
    <row r="60" spans="1:12" x14ac:dyDescent="0.2">
      <c r="B60" s="14"/>
      <c r="C60" s="14"/>
      <c r="D60" s="14"/>
      <c r="E60" s="14"/>
      <c r="F60" s="14"/>
      <c r="G60" s="14"/>
    </row>
  </sheetData>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C4134-5F1A-491F-8594-A0F0F421E957}">
  <dimension ref="A1:I34"/>
  <sheetViews>
    <sheetView topLeftCell="A5" workbookViewId="0">
      <selection activeCell="G8" sqref="G8"/>
    </sheetView>
  </sheetViews>
  <sheetFormatPr defaultRowHeight="14.25" x14ac:dyDescent="0.2"/>
  <cols>
    <col min="1" max="1" width="22.625" customWidth="1"/>
    <col min="2" max="2" width="13.25" customWidth="1"/>
    <col min="3" max="4" width="9.875" customWidth="1"/>
    <col min="5" max="5" width="19.5" customWidth="1"/>
    <col min="6" max="6" width="22.375" customWidth="1"/>
    <col min="7" max="7" width="19.625" customWidth="1"/>
    <col min="8" max="8" width="11.375" customWidth="1"/>
    <col min="9" max="9" width="13" customWidth="1"/>
  </cols>
  <sheetData>
    <row r="1" spans="1:9" ht="18" x14ac:dyDescent="0.25">
      <c r="A1" s="1" t="s">
        <v>129</v>
      </c>
    </row>
    <row r="2" spans="1:9" ht="18" x14ac:dyDescent="0.25">
      <c r="A2" s="1"/>
    </row>
    <row r="3" spans="1:9" ht="15.75" x14ac:dyDescent="0.25">
      <c r="A3" s="3" t="s">
        <v>8</v>
      </c>
    </row>
    <row r="4" spans="1:9" ht="15" thickBot="1" x14ac:dyDescent="0.25">
      <c r="A4" s="4"/>
      <c r="B4" s="4"/>
      <c r="C4" s="4"/>
      <c r="D4" s="4"/>
      <c r="E4" s="4"/>
      <c r="F4" s="4"/>
      <c r="G4" s="4"/>
      <c r="H4" s="4"/>
      <c r="I4" s="4"/>
    </row>
    <row r="5" spans="1:9" ht="33.75" customHeight="1" x14ac:dyDescent="0.2">
      <c r="A5" s="19" t="s">
        <v>9</v>
      </c>
      <c r="B5" s="19" t="s">
        <v>0</v>
      </c>
      <c r="C5" s="19" t="s">
        <v>1</v>
      </c>
      <c r="D5" s="19" t="s">
        <v>2</v>
      </c>
      <c r="E5" s="19" t="s">
        <v>3</v>
      </c>
      <c r="F5" s="19" t="s">
        <v>142</v>
      </c>
      <c r="G5" s="19" t="s">
        <v>4</v>
      </c>
      <c r="H5" s="19" t="s">
        <v>5</v>
      </c>
      <c r="I5" s="19" t="s">
        <v>6</v>
      </c>
    </row>
    <row r="6" spans="1:9" ht="15.75" x14ac:dyDescent="0.2">
      <c r="A6" s="10">
        <v>2020</v>
      </c>
      <c r="B6" s="20">
        <v>141</v>
      </c>
      <c r="C6" s="21">
        <v>108.4023</v>
      </c>
      <c r="D6" s="22">
        <v>15.6417</v>
      </c>
      <c r="E6" s="8">
        <f>B6+C6+H6-D6</f>
        <v>235.2756</v>
      </c>
      <c r="F6" s="9">
        <f t="shared" ref="F6:F8" si="0">B6/E6</f>
        <v>0.59929716468686089</v>
      </c>
      <c r="G6" s="5">
        <f t="shared" ref="G6:G8" si="1">E6/I6*1000000</f>
        <v>22.72438479879445</v>
      </c>
      <c r="H6" s="6">
        <v>1.5149999999999999</v>
      </c>
      <c r="I6" s="133">
        <v>10353442</v>
      </c>
    </row>
    <row r="7" spans="1:9" ht="15.75" x14ac:dyDescent="0.2">
      <c r="A7" s="10">
        <v>2021</v>
      </c>
      <c r="B7" s="20">
        <v>135.82</v>
      </c>
      <c r="C7" s="21">
        <v>114.5025</v>
      </c>
      <c r="D7" s="22">
        <v>16.354199999999999</v>
      </c>
      <c r="E7" s="8">
        <f>B7+C7+H7-D7</f>
        <v>235.52029999999999</v>
      </c>
      <c r="F7" s="9">
        <f t="shared" si="0"/>
        <v>0.57668065130691493</v>
      </c>
      <c r="G7" s="5">
        <f t="shared" si="1"/>
        <v>22.611807309666393</v>
      </c>
      <c r="H7" s="6">
        <v>1.552</v>
      </c>
      <c r="I7" s="133">
        <v>10415810.5</v>
      </c>
    </row>
    <row r="8" spans="1:9" ht="15.75" x14ac:dyDescent="0.2">
      <c r="A8" s="10">
        <v>2022</v>
      </c>
      <c r="B8" s="20">
        <v>135.24</v>
      </c>
      <c r="C8" s="21">
        <v>122.2667</v>
      </c>
      <c r="D8" s="22">
        <v>16.6571</v>
      </c>
      <c r="E8" s="8">
        <f>B8+C8+H8-D8</f>
        <v>242.3646</v>
      </c>
      <c r="F8" s="9">
        <f t="shared" si="0"/>
        <v>0.55800228251155493</v>
      </c>
      <c r="G8" s="5">
        <f t="shared" si="1"/>
        <v>23.111086445513521</v>
      </c>
      <c r="H8" s="6">
        <v>1.5149999999999999</v>
      </c>
      <c r="I8" s="133">
        <v>10486941</v>
      </c>
    </row>
    <row r="9" spans="1:9" ht="15.75" x14ac:dyDescent="0.2">
      <c r="A9" s="10">
        <v>2023</v>
      </c>
      <c r="B9" s="20">
        <v>138.16999999999999</v>
      </c>
      <c r="C9" s="21">
        <v>116.2816</v>
      </c>
      <c r="D9" s="22">
        <v>16.146599999999999</v>
      </c>
      <c r="E9" s="8">
        <f>B9+C9+H9-D9</f>
        <v>239.77599999999998</v>
      </c>
      <c r="F9" s="9">
        <f>B9/E9</f>
        <v>0.57624616308554655</v>
      </c>
      <c r="G9" s="5">
        <f>E9/I9*1000000</f>
        <v>22.756418880170575</v>
      </c>
      <c r="H9" s="6">
        <v>1.4710000000000001</v>
      </c>
      <c r="I9" s="133">
        <v>10536631.5</v>
      </c>
    </row>
    <row r="10" spans="1:9" ht="15.75" x14ac:dyDescent="0.2">
      <c r="A10" s="10">
        <v>2024</v>
      </c>
      <c r="B10" s="20">
        <v>139.52000000000001</v>
      </c>
      <c r="C10" s="21">
        <v>118.82859999999999</v>
      </c>
      <c r="D10" s="22">
        <v>13.831300000000001</v>
      </c>
      <c r="E10" s="8">
        <f>B10+C10+H10-D10</f>
        <v>245.96230000000003</v>
      </c>
      <c r="F10" s="9">
        <f>B10/E10</f>
        <v>0.56724140244256938</v>
      </c>
      <c r="G10" s="5">
        <f>E10/I10*1000000</f>
        <v>23.270490382965626</v>
      </c>
      <c r="H10" s="6">
        <v>1.4450000000000001</v>
      </c>
      <c r="I10" s="133">
        <v>10569708.5</v>
      </c>
    </row>
    <row r="11" spans="1:9" ht="15.75" thickBot="1" x14ac:dyDescent="0.25">
      <c r="A11" s="18" t="s">
        <v>133</v>
      </c>
      <c r="B11" s="16">
        <f>SUM(B10-B9)/B9</f>
        <v>9.7705724831730692E-3</v>
      </c>
      <c r="C11" s="16">
        <f t="shared" ref="C11:I11" si="2">SUM(C10-C9)/C9</f>
        <v>2.1903723374979336E-2</v>
      </c>
      <c r="D11" s="16">
        <f t="shared" si="2"/>
        <v>-0.14339241697942595</v>
      </c>
      <c r="E11" s="16">
        <f t="shared" si="2"/>
        <v>2.5800330308287926E-2</v>
      </c>
      <c r="F11" s="16">
        <f t="shared" si="2"/>
        <v>-1.5626586725993302E-2</v>
      </c>
      <c r="G11" s="16">
        <f t="shared" si="2"/>
        <v>2.2590175787412733E-2</v>
      </c>
      <c r="H11" s="16">
        <f t="shared" si="2"/>
        <v>-1.7675050985724011E-2</v>
      </c>
      <c r="I11" s="16">
        <f t="shared" si="2"/>
        <v>3.1392385697459383E-3</v>
      </c>
    </row>
    <row r="12" spans="1:9" ht="15" x14ac:dyDescent="0.2">
      <c r="A12" s="34" t="s">
        <v>116</v>
      </c>
      <c r="B12" s="35">
        <v>34.51</v>
      </c>
      <c r="C12" s="35">
        <v>28.960799999999999</v>
      </c>
      <c r="D12" s="35">
        <v>3.387</v>
      </c>
      <c r="E12" s="35">
        <f>B12+C12+H12-D12</f>
        <v>60.445049999999995</v>
      </c>
      <c r="F12" s="36">
        <f>B12/E12</f>
        <v>0.57093178018712865</v>
      </c>
      <c r="G12" s="35">
        <f>E12/I12*1000000</f>
        <v>5.7300930740016094</v>
      </c>
      <c r="H12" s="37">
        <f>H10/4</f>
        <v>0.36125000000000002</v>
      </c>
      <c r="I12" s="135">
        <v>10548703</v>
      </c>
    </row>
    <row r="13" spans="1:9" ht="15" x14ac:dyDescent="0.2">
      <c r="A13" s="34" t="s">
        <v>134</v>
      </c>
      <c r="B13" s="35">
        <v>29.38</v>
      </c>
      <c r="C13" s="35">
        <v>29.5122</v>
      </c>
      <c r="D13" s="35">
        <v>3.59585714285714</v>
      </c>
      <c r="E13" s="35">
        <f>B13+C13+H13-D13</f>
        <v>55.659492857142858</v>
      </c>
      <c r="F13" s="36">
        <f>B13/E13</f>
        <v>0.52785245592171481</v>
      </c>
      <c r="G13" s="35">
        <f>E13/I13*1000000</f>
        <v>5.2569172024353614</v>
      </c>
      <c r="H13" s="37">
        <f>H22/4</f>
        <v>0.36314999999999997</v>
      </c>
      <c r="I13" s="136">
        <v>10587858</v>
      </c>
    </row>
    <row r="14" spans="1:9" ht="15.75" thickBot="1" x14ac:dyDescent="0.25">
      <c r="A14" s="38" t="s">
        <v>135</v>
      </c>
      <c r="B14" s="39">
        <f>SUM(B13-B12)/B12</f>
        <v>-0.14865256447406547</v>
      </c>
      <c r="C14" s="39">
        <f t="shared" ref="C14:F14" si="3">SUM(C13-C12)/C12</f>
        <v>1.9039529294770898E-2</v>
      </c>
      <c r="D14" s="39">
        <f t="shared" si="3"/>
        <v>6.1664346872494821E-2</v>
      </c>
      <c r="E14" s="39">
        <f t="shared" si="3"/>
        <v>-7.9172027202510986E-2</v>
      </c>
      <c r="F14" s="39">
        <f t="shared" si="3"/>
        <v>-7.5454416377547157E-2</v>
      </c>
      <c r="G14" s="39">
        <f>SUM(G13-G12)/G12</f>
        <v>-8.2577344810178741E-2</v>
      </c>
      <c r="H14" s="40">
        <f>SUM(H13-H12)/H12</f>
        <v>5.2595155709341378E-3</v>
      </c>
      <c r="I14" s="39">
        <f>SUM(I13-I12)/I12</f>
        <v>3.7118307340722363E-3</v>
      </c>
    </row>
    <row r="15" spans="1:9" ht="15" x14ac:dyDescent="0.2">
      <c r="A15" s="41" t="s">
        <v>117</v>
      </c>
      <c r="B15" s="42">
        <v>67.040000000000006</v>
      </c>
      <c r="C15" s="43">
        <v>59.033099999999997</v>
      </c>
      <c r="D15" s="43">
        <v>6.8048000000000002</v>
      </c>
      <c r="E15" s="44">
        <f>B15+C15+H15-D15</f>
        <v>119.99080000000001</v>
      </c>
      <c r="F15" s="45">
        <f>B15/E15</f>
        <v>0.5587095010617481</v>
      </c>
      <c r="G15" s="42">
        <f>E15/I15*1000000</f>
        <v>11.371705293309192</v>
      </c>
      <c r="H15" s="46">
        <f>H10/2</f>
        <v>0.72250000000000003</v>
      </c>
      <c r="I15" s="137">
        <v>10551698</v>
      </c>
    </row>
    <row r="16" spans="1:9" ht="15" x14ac:dyDescent="0.2">
      <c r="A16" s="41" t="s">
        <v>136</v>
      </c>
      <c r="B16" s="43">
        <v>59.4</v>
      </c>
      <c r="C16" s="42">
        <v>58.667900000000003</v>
      </c>
      <c r="D16" s="43">
        <v>6.8658000000000001</v>
      </c>
      <c r="E16" s="44">
        <f>B16+C16+H16-D16</f>
        <v>111.92840000000001</v>
      </c>
      <c r="F16" s="45">
        <f>B16/E16</f>
        <v>0.53069640949035268</v>
      </c>
      <c r="G16" s="47">
        <f>E16/I16*1000000</f>
        <v>10.568901716496136</v>
      </c>
      <c r="H16" s="48">
        <f>H13*2</f>
        <v>0.72629999999999995</v>
      </c>
      <c r="I16" s="138">
        <v>10590353</v>
      </c>
    </row>
    <row r="17" spans="1:9" ht="18.75" customHeight="1" thickBot="1" x14ac:dyDescent="0.25">
      <c r="A17" s="49" t="s">
        <v>137</v>
      </c>
      <c r="B17" s="50">
        <f>SUM(B16-B15)/B15</f>
        <v>-0.1139618138424822</v>
      </c>
      <c r="C17" s="50">
        <f t="shared" ref="C17:F17" si="4">SUM(C16-C15)/C15</f>
        <v>-6.1863598557418539E-3</v>
      </c>
      <c r="D17" s="50">
        <f t="shared" si="4"/>
        <v>8.9642605219844729E-3</v>
      </c>
      <c r="E17" s="50">
        <f t="shared" si="4"/>
        <v>-6.7191818039382983E-2</v>
      </c>
      <c r="F17" s="50">
        <f t="shared" si="4"/>
        <v>-5.0138921063916965E-2</v>
      </c>
      <c r="G17" s="50">
        <f>SUM(G16-G15)/G15</f>
        <v>-7.0596586537060982E-2</v>
      </c>
      <c r="H17" s="51">
        <f>SUM(H16-H15)/H15</f>
        <v>5.2595155709341378E-3</v>
      </c>
      <c r="I17" s="139">
        <f>SUM(I16-I15)/I15</f>
        <v>3.6633914276166736E-3</v>
      </c>
    </row>
    <row r="18" spans="1:9" ht="15" x14ac:dyDescent="0.2">
      <c r="A18" s="52" t="s">
        <v>118</v>
      </c>
      <c r="B18" s="53">
        <v>102.43</v>
      </c>
      <c r="C18" s="54">
        <v>89.225700000000003</v>
      </c>
      <c r="D18" s="54">
        <v>10.286799999999999</v>
      </c>
      <c r="E18" s="55">
        <f>B18+C18+H18-D18</f>
        <v>182.45265000000003</v>
      </c>
      <c r="F18" s="56">
        <f>B18/E18</f>
        <v>0.56140593189520671</v>
      </c>
      <c r="G18" s="57">
        <f>E18/I18*1000000</f>
        <v>17.267717087636679</v>
      </c>
      <c r="H18" s="58">
        <f>H10/4*3</f>
        <v>1.08375</v>
      </c>
      <c r="I18" s="140">
        <v>10566113</v>
      </c>
    </row>
    <row r="19" spans="1:9" ht="15" x14ac:dyDescent="0.2">
      <c r="A19" s="52" t="s">
        <v>138</v>
      </c>
      <c r="B19" s="59">
        <v>93.09</v>
      </c>
      <c r="C19" s="57">
        <v>91.056200000000004</v>
      </c>
      <c r="D19" s="54">
        <v>10.242599999999999</v>
      </c>
      <c r="E19" s="55">
        <f>B19+C19+H19-D19</f>
        <v>174.99305000000001</v>
      </c>
      <c r="F19" s="56">
        <f>B19/E19</f>
        <v>0.53196398371249598</v>
      </c>
      <c r="G19" s="57">
        <f>E19/I19*1000000</f>
        <v>16.510740899389926</v>
      </c>
      <c r="H19" s="58">
        <f>H13*3</f>
        <v>1.0894499999999998</v>
      </c>
      <c r="I19" s="141">
        <v>10598740</v>
      </c>
    </row>
    <row r="20" spans="1:9" ht="18.75" customHeight="1" thickBot="1" x14ac:dyDescent="0.25">
      <c r="A20" s="60" t="s">
        <v>139</v>
      </c>
      <c r="B20" s="61">
        <f>SUM(B19-B18)/B18</f>
        <v>-9.118422337205899E-2</v>
      </c>
      <c r="C20" s="61">
        <f t="shared" ref="C20:F20" si="5">SUM(C19-C18)/C18</f>
        <v>2.0515389624289868E-2</v>
      </c>
      <c r="D20" s="61">
        <f t="shared" si="5"/>
        <v>-4.2967686744177025E-3</v>
      </c>
      <c r="E20" s="61">
        <f t="shared" si="5"/>
        <v>-4.0885128278487719E-2</v>
      </c>
      <c r="F20" s="61">
        <f t="shared" si="5"/>
        <v>-5.2443243845536051E-2</v>
      </c>
      <c r="G20" s="61">
        <f>SUM(G19-G18)/G18</f>
        <v>-4.3837652910628938E-2</v>
      </c>
      <c r="H20" s="62">
        <f>SUM(H19-H18)/H18</f>
        <v>5.2595155709340867E-3</v>
      </c>
      <c r="I20" s="142">
        <f>SUM(I19-I18)/I18</f>
        <v>3.0878905042942472E-3</v>
      </c>
    </row>
    <row r="21" spans="1:9" ht="15" x14ac:dyDescent="0.2">
      <c r="A21" s="63" t="s">
        <v>119</v>
      </c>
      <c r="B21" s="64">
        <v>139.52000000000001</v>
      </c>
      <c r="C21" s="64">
        <v>118.82859999999999</v>
      </c>
      <c r="D21" s="65">
        <v>13.831300000000001</v>
      </c>
      <c r="E21" s="64">
        <f>B21+C21+H21-D21</f>
        <v>245.96230000000003</v>
      </c>
      <c r="F21" s="66">
        <f>B21/E21</f>
        <v>0.56724140244256938</v>
      </c>
      <c r="G21" s="64">
        <f>E21/I21*1000000</f>
        <v>23.270489282155264</v>
      </c>
      <c r="H21" s="67">
        <v>1.4450000000000001</v>
      </c>
      <c r="I21" s="143">
        <v>10569709</v>
      </c>
    </row>
    <row r="22" spans="1:9" ht="15" x14ac:dyDescent="0.2">
      <c r="A22" s="68" t="s">
        <v>140</v>
      </c>
      <c r="B22" s="69">
        <v>128.11000000000001</v>
      </c>
      <c r="C22" s="69">
        <v>121.5947</v>
      </c>
      <c r="D22" s="70">
        <v>13.715</v>
      </c>
      <c r="E22" s="64">
        <f>B22+C22+H22-D22</f>
        <v>237.44229999999999</v>
      </c>
      <c r="F22" s="66">
        <f>B22/E22</f>
        <v>0.53954160652924954</v>
      </c>
      <c r="G22" s="64">
        <f>E22/I22*1000000</f>
        <v>22.407361970137647</v>
      </c>
      <c r="H22" s="67">
        <v>1.4525999999999999</v>
      </c>
      <c r="I22" s="144">
        <v>10596620</v>
      </c>
    </row>
    <row r="23" spans="1:9" ht="15.75" thickBot="1" x14ac:dyDescent="0.25">
      <c r="A23" s="71" t="s">
        <v>141</v>
      </c>
      <c r="B23" s="131">
        <f>SUM(B22-B21)/B21</f>
        <v>-8.1780389908256854E-2</v>
      </c>
      <c r="C23" s="131">
        <f t="shared" ref="C23:F23" si="6">SUM(C22-C21)/C21</f>
        <v>2.3278066054805063E-2</v>
      </c>
      <c r="D23" s="131">
        <f t="shared" si="6"/>
        <v>-8.4084648586901251E-3</v>
      </c>
      <c r="E23" s="131">
        <f t="shared" si="6"/>
        <v>-3.4639454908333665E-2</v>
      </c>
      <c r="F23" s="131">
        <f t="shared" si="6"/>
        <v>-4.8832464968253643E-2</v>
      </c>
      <c r="G23" s="131">
        <f>SUM(G22-G21)/G21</f>
        <v>-3.7091068501060601E-2</v>
      </c>
      <c r="H23" s="132">
        <f>SUM(H22-H21)/H21</f>
        <v>5.2595155709341378E-3</v>
      </c>
      <c r="I23" s="145">
        <f>SUM(I22-I21)/I21</f>
        <v>2.5460492810161568E-3</v>
      </c>
    </row>
    <row r="24" spans="1:9" x14ac:dyDescent="0.2">
      <c r="A24" s="126" t="s">
        <v>7</v>
      </c>
    </row>
    <row r="28" spans="1:9" x14ac:dyDescent="0.2">
      <c r="B28" s="17"/>
    </row>
    <row r="29" spans="1:9" x14ac:dyDescent="0.2">
      <c r="B29" s="17"/>
    </row>
    <row r="30" spans="1:9" x14ac:dyDescent="0.2">
      <c r="B30" s="17"/>
    </row>
    <row r="31" spans="1:9" x14ac:dyDescent="0.2">
      <c r="B31" s="17"/>
    </row>
    <row r="32" spans="1:9" x14ac:dyDescent="0.2">
      <c r="B32" s="17"/>
    </row>
    <row r="33" spans="2:2" x14ac:dyDescent="0.2">
      <c r="B33" s="17"/>
    </row>
    <row r="34" spans="2:2" x14ac:dyDescent="0.2">
      <c r="B34" s="17"/>
    </row>
  </sheetData>
  <pageMargins left="0.7" right="0.7" top="0.75" bottom="0.75" header="0.3" footer="0.3"/>
  <tableParts count="1">
    <tablePart r:id="rId1"/>
  </tableParts>
  <extLst>
    <ext xmlns:x14="http://schemas.microsoft.com/office/spreadsheetml/2009/9/main" uri="{78C0D931-6437-407d-A8EE-F0AAD7539E65}">
      <x14:conditionalFormattings>
        <x14:conditionalFormatting xmlns:xm="http://schemas.microsoft.com/office/excel/2006/main">
          <x14:cfRule type="iconSet" priority="5" id="{A5D71401-AAB8-409B-AE25-BC0A6722E318}">
            <x14:iconSet iconSet="3Triangles">
              <x14:cfvo type="percent">
                <xm:f>0</xm:f>
              </x14:cfvo>
              <x14:cfvo type="num">
                <xm:f>0</xm:f>
              </x14:cfvo>
              <x14:cfvo type="num" gte="0">
                <xm:f>0</xm:f>
              </x14:cfvo>
            </x14:iconSet>
          </x14:cfRule>
          <xm:sqref>B11:I11</xm:sqref>
        </x14:conditionalFormatting>
        <x14:conditionalFormatting xmlns:xm="http://schemas.microsoft.com/office/excel/2006/main">
          <x14:cfRule type="iconSet" priority="4" id="{F95615FD-9685-4169-A7FE-A3A7404D60AB}">
            <x14:iconSet iconSet="3Triangles">
              <x14:cfvo type="percent">
                <xm:f>0</xm:f>
              </x14:cfvo>
              <x14:cfvo type="num">
                <xm:f>0</xm:f>
              </x14:cfvo>
              <x14:cfvo type="num" gte="0">
                <xm:f>0</xm:f>
              </x14:cfvo>
            </x14:iconSet>
          </x14:cfRule>
          <xm:sqref>B14:I14</xm:sqref>
        </x14:conditionalFormatting>
        <x14:conditionalFormatting xmlns:xm="http://schemas.microsoft.com/office/excel/2006/main">
          <x14:cfRule type="iconSet" priority="3" id="{DA291B89-C701-4C8D-B66C-A2861E555930}">
            <x14:iconSet iconSet="3Triangles">
              <x14:cfvo type="percent">
                <xm:f>0</xm:f>
              </x14:cfvo>
              <x14:cfvo type="num">
                <xm:f>0</xm:f>
              </x14:cfvo>
              <x14:cfvo type="num" gte="0">
                <xm:f>0</xm:f>
              </x14:cfvo>
            </x14:iconSet>
          </x14:cfRule>
          <xm:sqref>B17:I17</xm:sqref>
        </x14:conditionalFormatting>
        <x14:conditionalFormatting xmlns:xm="http://schemas.microsoft.com/office/excel/2006/main">
          <x14:cfRule type="iconSet" priority="2" id="{A4B781A6-5E59-46B2-9DB5-914F5527306A}">
            <x14:iconSet iconSet="3Triangles">
              <x14:cfvo type="percent">
                <xm:f>0</xm:f>
              </x14:cfvo>
              <x14:cfvo type="num">
                <xm:f>0</xm:f>
              </x14:cfvo>
              <x14:cfvo type="num" gte="0">
                <xm:f>0</xm:f>
              </x14:cfvo>
            </x14:iconSet>
          </x14:cfRule>
          <xm:sqref>B20:I20</xm:sqref>
        </x14:conditionalFormatting>
        <x14:conditionalFormatting xmlns:xm="http://schemas.microsoft.com/office/excel/2006/main">
          <x14:cfRule type="iconSet" priority="1" id="{0864D606-65DF-420E-8A1D-468F6BE59E29}">
            <x14:iconSet iconSet="3Triangles">
              <x14:cfvo type="percent">
                <xm:f>0</xm:f>
              </x14:cfvo>
              <x14:cfvo type="num">
                <xm:f>0</xm:f>
              </x14:cfvo>
              <x14:cfvo type="num" gte="0">
                <xm:f>0</xm:f>
              </x14:cfvo>
            </x14:iconSet>
          </x14:cfRule>
          <xm:sqref>B23:I23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15226-5907-4819-A762-11B55A163379}">
  <dimension ref="A1:I34"/>
  <sheetViews>
    <sheetView tabSelected="1" topLeftCell="A2" zoomScaleNormal="100" workbookViewId="0">
      <selection activeCell="O23" sqref="O23"/>
    </sheetView>
  </sheetViews>
  <sheetFormatPr defaultRowHeight="14.25" x14ac:dyDescent="0.2"/>
  <cols>
    <col min="1" max="1" width="22.625" customWidth="1"/>
    <col min="2" max="2" width="13.25" customWidth="1"/>
    <col min="3" max="4" width="9.875" customWidth="1"/>
    <col min="5" max="5" width="19.5" customWidth="1"/>
    <col min="6" max="6" width="22.375" customWidth="1"/>
    <col min="7" max="7" width="19.625" customWidth="1"/>
    <col min="8" max="8" width="11.375" customWidth="1"/>
    <col min="9" max="9" width="13" customWidth="1"/>
  </cols>
  <sheetData>
    <row r="1" spans="1:9" ht="18" x14ac:dyDescent="0.25">
      <c r="A1" s="1" t="s">
        <v>129</v>
      </c>
    </row>
    <row r="2" spans="1:9" ht="18" x14ac:dyDescent="0.25">
      <c r="A2" s="1"/>
    </row>
    <row r="3" spans="1:9" ht="15.75" x14ac:dyDescent="0.25">
      <c r="A3" s="3" t="s">
        <v>8</v>
      </c>
    </row>
    <row r="4" spans="1:9" ht="15" thickBot="1" x14ac:dyDescent="0.25">
      <c r="A4" s="4"/>
      <c r="B4" s="4"/>
      <c r="C4" s="4"/>
      <c r="D4" s="4"/>
      <c r="E4" s="4"/>
      <c r="F4" s="4"/>
      <c r="G4" s="4"/>
      <c r="H4" s="4"/>
      <c r="I4" s="4"/>
    </row>
    <row r="5" spans="1:9" ht="33.75" customHeight="1" x14ac:dyDescent="0.2">
      <c r="A5" s="19" t="s">
        <v>9</v>
      </c>
      <c r="B5" s="19" t="s">
        <v>0</v>
      </c>
      <c r="C5" s="19" t="s">
        <v>1</v>
      </c>
      <c r="D5" s="19" t="s">
        <v>2</v>
      </c>
      <c r="E5" s="19" t="s">
        <v>3</v>
      </c>
      <c r="F5" s="19" t="s">
        <v>142</v>
      </c>
      <c r="G5" s="19" t="s">
        <v>4</v>
      </c>
      <c r="H5" s="19" t="s">
        <v>5</v>
      </c>
      <c r="I5" s="19" t="s">
        <v>6</v>
      </c>
    </row>
    <row r="6" spans="1:9" ht="15.75" x14ac:dyDescent="0.2">
      <c r="A6" s="10">
        <v>2021</v>
      </c>
      <c r="B6" s="20">
        <v>135.82</v>
      </c>
      <c r="C6" s="21">
        <v>114.5025</v>
      </c>
      <c r="D6" s="22">
        <v>16.354199999999999</v>
      </c>
      <c r="E6" s="8">
        <f>B6+C6+H6-D6</f>
        <v>235.52029999999999</v>
      </c>
      <c r="F6" s="9">
        <f t="shared" ref="F6:F9" si="0">B6/E6</f>
        <v>0.57668065130691493</v>
      </c>
      <c r="G6" s="5">
        <f t="shared" ref="G6:G9" si="1">E6/I6*1000000</f>
        <v>22.611807309666393</v>
      </c>
      <c r="H6" s="6">
        <v>1.552</v>
      </c>
      <c r="I6" s="133">
        <v>10415810.5</v>
      </c>
    </row>
    <row r="7" spans="1:9" ht="15.75" x14ac:dyDescent="0.2">
      <c r="A7" s="10">
        <v>2022</v>
      </c>
      <c r="B7" s="20">
        <v>135.24</v>
      </c>
      <c r="C7" s="21">
        <v>122.2667</v>
      </c>
      <c r="D7" s="22">
        <v>16.6571</v>
      </c>
      <c r="E7" s="8">
        <f>B7+C7+H7-D7</f>
        <v>242.3646</v>
      </c>
      <c r="F7" s="9">
        <f t="shared" si="0"/>
        <v>0.55800228251155493</v>
      </c>
      <c r="G7" s="5">
        <f t="shared" si="1"/>
        <v>23.111086445513521</v>
      </c>
      <c r="H7" s="6">
        <v>1.5149999999999999</v>
      </c>
      <c r="I7" s="133">
        <v>10486941</v>
      </c>
    </row>
    <row r="8" spans="1:9" ht="15.75" x14ac:dyDescent="0.2">
      <c r="A8" s="10">
        <v>2023</v>
      </c>
      <c r="B8" s="20">
        <v>138.16999999999999</v>
      </c>
      <c r="C8" s="21">
        <v>116.2816</v>
      </c>
      <c r="D8" s="22">
        <v>16.146599999999999</v>
      </c>
      <c r="E8" s="8">
        <f>B8+C8+H8-D8</f>
        <v>239.77599999999998</v>
      </c>
      <c r="F8" s="9">
        <f t="shared" si="0"/>
        <v>0.57624616308554655</v>
      </c>
      <c r="G8" s="5">
        <f t="shared" si="1"/>
        <v>22.756418880170575</v>
      </c>
      <c r="H8" s="6">
        <v>1.4710000000000001</v>
      </c>
      <c r="I8" s="133">
        <v>10536631.5</v>
      </c>
    </row>
    <row r="9" spans="1:9" ht="15.75" x14ac:dyDescent="0.2">
      <c r="A9" s="10">
        <v>2024</v>
      </c>
      <c r="B9" s="20">
        <v>139.52000000000001</v>
      </c>
      <c r="C9" s="21">
        <v>118.82859999999999</v>
      </c>
      <c r="D9" s="22">
        <v>13.831300000000001</v>
      </c>
      <c r="E9" s="8">
        <f>B9+C9+H9-D9</f>
        <v>245.96230000000003</v>
      </c>
      <c r="F9" s="9">
        <f t="shared" si="0"/>
        <v>0.56724140244256938</v>
      </c>
      <c r="G9" s="5">
        <f t="shared" si="1"/>
        <v>23.270490382965626</v>
      </c>
      <c r="H9" s="6">
        <v>1.4450000000000001</v>
      </c>
      <c r="I9" s="133">
        <v>10569708.5</v>
      </c>
    </row>
    <row r="10" spans="1:9" ht="15.75" x14ac:dyDescent="0.2">
      <c r="A10" s="10">
        <v>2025</v>
      </c>
      <c r="B10" s="20">
        <v>128.11000000000001</v>
      </c>
      <c r="C10" s="21">
        <v>121.5947</v>
      </c>
      <c r="D10" s="22">
        <v>13.715</v>
      </c>
      <c r="E10" s="8">
        <f>B10+C10+H10-D10</f>
        <v>237.44229999999999</v>
      </c>
      <c r="F10" s="9">
        <f>B10/E10</f>
        <v>0.53954160652924954</v>
      </c>
      <c r="G10" s="5">
        <f>E10/I10*1000000</f>
        <v>22.407361970137647</v>
      </c>
      <c r="H10" s="6">
        <v>1.4525999999999999</v>
      </c>
      <c r="I10" s="133">
        <v>10596620</v>
      </c>
    </row>
    <row r="11" spans="1:9" ht="15.75" thickBot="1" x14ac:dyDescent="0.25">
      <c r="A11" s="18" t="s">
        <v>177</v>
      </c>
      <c r="B11" s="16">
        <f>SUM(B10-B9)/B9</f>
        <v>-8.1780389908256854E-2</v>
      </c>
      <c r="C11" s="16">
        <f t="shared" ref="C11:I11" si="2">SUM(C10-C9)/C9</f>
        <v>2.3278066054805063E-2</v>
      </c>
      <c r="D11" s="16">
        <f t="shared" si="2"/>
        <v>-8.4084648586901251E-3</v>
      </c>
      <c r="E11" s="16">
        <f t="shared" si="2"/>
        <v>-3.4639454908333665E-2</v>
      </c>
      <c r="F11" s="16">
        <f t="shared" si="2"/>
        <v>-4.8832464968253643E-2</v>
      </c>
      <c r="G11" s="16">
        <f t="shared" si="2"/>
        <v>-3.7091114051459928E-2</v>
      </c>
      <c r="H11" s="16">
        <f t="shared" si="2"/>
        <v>5.2595155709341378E-3</v>
      </c>
      <c r="I11" s="134">
        <f t="shared" si="2"/>
        <v>2.5460967064512706E-3</v>
      </c>
    </row>
    <row r="12" spans="1:9" ht="15" x14ac:dyDescent="0.2">
      <c r="A12" s="34" t="s">
        <v>134</v>
      </c>
      <c r="B12" s="35">
        <v>29.38</v>
      </c>
      <c r="C12" s="35">
        <v>29.5122</v>
      </c>
      <c r="D12" s="35">
        <v>3.59585714285714</v>
      </c>
      <c r="E12" s="35">
        <f>B12+C12+H12-D12</f>
        <v>55.659492857142858</v>
      </c>
      <c r="F12" s="36">
        <f>B12/E12</f>
        <v>0.52785245592171481</v>
      </c>
      <c r="G12" s="35">
        <f>E12/I12*1000000</f>
        <v>5.2569172024353614</v>
      </c>
      <c r="H12" s="37">
        <f>H10/4</f>
        <v>0.36314999999999997</v>
      </c>
      <c r="I12" s="135">
        <v>10587858</v>
      </c>
    </row>
    <row r="13" spans="1:9" ht="15" x14ac:dyDescent="0.2">
      <c r="A13" s="34" t="s">
        <v>178</v>
      </c>
      <c r="B13" s="35">
        <v>29.43</v>
      </c>
      <c r="C13" s="35">
        <v>31.9071142857143</v>
      </c>
      <c r="D13" s="35">
        <v>3.0703571428571399</v>
      </c>
      <c r="E13" s="35">
        <f>B13+C13+H13-D13</f>
        <v>58.629907142857157</v>
      </c>
      <c r="F13" s="36">
        <f>B13/E13</f>
        <v>0.50196224817977453</v>
      </c>
      <c r="G13" s="35">
        <f>E13/I13*1000000</f>
        <v>5.5287553390205666</v>
      </c>
      <c r="H13" s="37">
        <f>H12</f>
        <v>0.36314999999999997</v>
      </c>
      <c r="I13" s="136">
        <v>10604540</v>
      </c>
    </row>
    <row r="14" spans="1:9" ht="15.75" thickBot="1" x14ac:dyDescent="0.25">
      <c r="A14" s="38" t="s">
        <v>179</v>
      </c>
      <c r="B14" s="39">
        <f>SUM(B13-B12)/B12</f>
        <v>1.7018379850238499E-3</v>
      </c>
      <c r="C14" s="39">
        <f t="shared" ref="C14:F14" si="3">SUM(C13-C12)/C12</f>
        <v>8.1149974780406073E-2</v>
      </c>
      <c r="D14" s="39">
        <f t="shared" si="3"/>
        <v>-0.14614039966628276</v>
      </c>
      <c r="E14" s="39">
        <f t="shared" si="3"/>
        <v>5.3367613200110228E-2</v>
      </c>
      <c r="F14" s="39">
        <f t="shared" si="3"/>
        <v>-4.9048190363596665E-2</v>
      </c>
      <c r="G14" s="39">
        <f>SUM(G13-G12)/G12</f>
        <v>5.1710560793932853E-2</v>
      </c>
      <c r="H14" s="40">
        <f>SUM(H13-H12)/H12</f>
        <v>0</v>
      </c>
      <c r="I14" s="39">
        <f>SUM(I13-I12)/I12</f>
        <v>1.5755783653313069E-3</v>
      </c>
    </row>
    <row r="15" spans="1:9" ht="15" x14ac:dyDescent="0.2">
      <c r="A15" s="41" t="s">
        <v>136</v>
      </c>
      <c r="B15" s="42"/>
      <c r="C15" s="43"/>
      <c r="D15" s="43"/>
      <c r="E15" s="44"/>
      <c r="F15" s="45"/>
      <c r="G15" s="42"/>
      <c r="H15" s="46"/>
      <c r="I15" s="137"/>
    </row>
    <row r="16" spans="1:9" ht="15" x14ac:dyDescent="0.2">
      <c r="A16" s="41" t="s">
        <v>180</v>
      </c>
      <c r="B16" s="43"/>
      <c r="C16" s="42"/>
      <c r="D16" s="43"/>
      <c r="E16" s="44"/>
      <c r="F16" s="45"/>
      <c r="G16" s="47"/>
      <c r="H16" s="48"/>
      <c r="I16" s="138"/>
    </row>
    <row r="17" spans="1:9" ht="18.75" customHeight="1" thickBot="1" x14ac:dyDescent="0.25">
      <c r="A17" s="49" t="s">
        <v>181</v>
      </c>
      <c r="B17" s="50"/>
      <c r="C17" s="50"/>
      <c r="D17" s="50"/>
      <c r="E17" s="50"/>
      <c r="F17" s="50"/>
      <c r="G17" s="50"/>
      <c r="H17" s="51"/>
      <c r="I17" s="139"/>
    </row>
    <row r="18" spans="1:9" ht="15" x14ac:dyDescent="0.2">
      <c r="A18" s="52" t="s">
        <v>138</v>
      </c>
      <c r="B18" s="53"/>
      <c r="C18" s="54"/>
      <c r="D18" s="54"/>
      <c r="E18" s="55"/>
      <c r="F18" s="56"/>
      <c r="G18" s="57"/>
      <c r="H18" s="58"/>
      <c r="I18" s="140"/>
    </row>
    <row r="19" spans="1:9" ht="15" x14ac:dyDescent="0.2">
      <c r="A19" s="52" t="s">
        <v>182</v>
      </c>
      <c r="B19" s="59"/>
      <c r="C19" s="57"/>
      <c r="D19" s="54"/>
      <c r="E19" s="55"/>
      <c r="F19" s="56"/>
      <c r="G19" s="57"/>
      <c r="H19" s="58"/>
      <c r="I19" s="141"/>
    </row>
    <row r="20" spans="1:9" ht="18.75" customHeight="1" thickBot="1" x14ac:dyDescent="0.25">
      <c r="A20" s="60" t="s">
        <v>183</v>
      </c>
      <c r="B20" s="61"/>
      <c r="C20" s="61"/>
      <c r="D20" s="61"/>
      <c r="E20" s="61"/>
      <c r="F20" s="61"/>
      <c r="G20" s="61"/>
      <c r="H20" s="62"/>
      <c r="I20" s="142"/>
    </row>
    <row r="21" spans="1:9" ht="15" x14ac:dyDescent="0.2">
      <c r="A21" s="63" t="s">
        <v>140</v>
      </c>
      <c r="B21" s="64"/>
      <c r="C21" s="64"/>
      <c r="D21" s="65"/>
      <c r="E21" s="64"/>
      <c r="F21" s="66"/>
      <c r="G21" s="64"/>
      <c r="H21" s="67"/>
      <c r="I21" s="143"/>
    </row>
    <row r="22" spans="1:9" ht="15" x14ac:dyDescent="0.2">
      <c r="A22" s="68" t="s">
        <v>184</v>
      </c>
      <c r="B22" s="69"/>
      <c r="C22" s="69"/>
      <c r="D22" s="70"/>
      <c r="E22" s="64"/>
      <c r="F22" s="66"/>
      <c r="G22" s="64"/>
      <c r="H22" s="67"/>
      <c r="I22" s="144"/>
    </row>
    <row r="23" spans="1:9" ht="15.75" thickBot="1" x14ac:dyDescent="0.25">
      <c r="A23" s="71" t="s">
        <v>185</v>
      </c>
      <c r="B23" s="131"/>
      <c r="C23" s="131"/>
      <c r="D23" s="131"/>
      <c r="E23" s="131"/>
      <c r="F23" s="131"/>
      <c r="G23" s="131"/>
      <c r="H23" s="132"/>
      <c r="I23" s="145"/>
    </row>
    <row r="24" spans="1:9" x14ac:dyDescent="0.2">
      <c r="A24" s="126" t="s">
        <v>7</v>
      </c>
    </row>
    <row r="28" spans="1:9" x14ac:dyDescent="0.2">
      <c r="B28" s="17"/>
    </row>
    <row r="29" spans="1:9" x14ac:dyDescent="0.2">
      <c r="B29" s="17"/>
    </row>
    <row r="30" spans="1:9" x14ac:dyDescent="0.2">
      <c r="B30" s="17"/>
    </row>
    <row r="31" spans="1:9" x14ac:dyDescent="0.2">
      <c r="B31" s="17"/>
    </row>
    <row r="32" spans="1:9" x14ac:dyDescent="0.2">
      <c r="B32" s="17"/>
    </row>
    <row r="33" spans="2:2" x14ac:dyDescent="0.2">
      <c r="B33" s="17"/>
    </row>
    <row r="34" spans="2:2" x14ac:dyDescent="0.2">
      <c r="B34" s="17"/>
    </row>
  </sheetData>
  <pageMargins left="0.7" right="0.7" top="0.75" bottom="0.75" header="0.3" footer="0.3"/>
  <pageSetup paperSize="9" orientation="portrait" r:id="rId1"/>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5" id="{F1D126CC-00D5-4519-9D77-06CEDBB184E1}">
            <x14:iconSet iconSet="3Triangles">
              <x14:cfvo type="percent">
                <xm:f>0</xm:f>
              </x14:cfvo>
              <x14:cfvo type="num">
                <xm:f>0</xm:f>
              </x14:cfvo>
              <x14:cfvo type="num" gte="0">
                <xm:f>0</xm:f>
              </x14:cfvo>
            </x14:iconSet>
          </x14:cfRule>
          <xm:sqref>B11:I11</xm:sqref>
        </x14:conditionalFormatting>
        <x14:conditionalFormatting xmlns:xm="http://schemas.microsoft.com/office/excel/2006/main">
          <x14:cfRule type="iconSet" priority="4" id="{1E7E4F79-ACDB-4E21-B16C-1DCD62301D8F}">
            <x14:iconSet iconSet="3Triangles">
              <x14:cfvo type="percent">
                <xm:f>0</xm:f>
              </x14:cfvo>
              <x14:cfvo type="num">
                <xm:f>0</xm:f>
              </x14:cfvo>
              <x14:cfvo type="num" gte="0">
                <xm:f>0</xm:f>
              </x14:cfvo>
            </x14:iconSet>
          </x14:cfRule>
          <xm:sqref>B14:I14</xm:sqref>
        </x14:conditionalFormatting>
        <x14:conditionalFormatting xmlns:xm="http://schemas.microsoft.com/office/excel/2006/main">
          <x14:cfRule type="iconSet" priority="3" id="{32BCEE81-5316-4EB5-BF83-1309CC28A87D}">
            <x14:iconSet iconSet="3Triangles">
              <x14:cfvo type="percent">
                <xm:f>0</xm:f>
              </x14:cfvo>
              <x14:cfvo type="num">
                <xm:f>0</xm:f>
              </x14:cfvo>
              <x14:cfvo type="num" gte="0">
                <xm:f>0</xm:f>
              </x14:cfvo>
            </x14:iconSet>
          </x14:cfRule>
          <xm:sqref>B17:I17</xm:sqref>
        </x14:conditionalFormatting>
        <x14:conditionalFormatting xmlns:xm="http://schemas.microsoft.com/office/excel/2006/main">
          <x14:cfRule type="iconSet" priority="2" id="{CD5C4961-6366-49A4-83DA-5E896E870009}">
            <x14:iconSet iconSet="3Triangles">
              <x14:cfvo type="percent">
                <xm:f>0</xm:f>
              </x14:cfvo>
              <x14:cfvo type="num">
                <xm:f>0</xm:f>
              </x14:cfvo>
              <x14:cfvo type="num" gte="0">
                <xm:f>0</xm:f>
              </x14:cfvo>
            </x14:iconSet>
          </x14:cfRule>
          <xm:sqref>B20:I20</xm:sqref>
        </x14:conditionalFormatting>
        <x14:conditionalFormatting xmlns:xm="http://schemas.microsoft.com/office/excel/2006/main">
          <x14:cfRule type="iconSet" priority="1" id="{89696865-614F-4CD0-8BC4-49C0ED222512}">
            <x14:iconSet iconSet="3Triangles">
              <x14:cfvo type="percent">
                <xm:f>0</xm:f>
              </x14:cfvo>
              <x14:cfvo type="num">
                <xm:f>0</xm:f>
              </x14:cfvo>
              <x14:cfvo type="num" gte="0">
                <xm:f>0</xm:f>
              </x14:cfvo>
            </x14:iconSet>
          </x14:cfRule>
          <xm:sqref>B23:I23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4"/>
  <sheetViews>
    <sheetView topLeftCell="A11" zoomScaleNormal="100" workbookViewId="0">
      <selection activeCell="G42" sqref="G42"/>
    </sheetView>
  </sheetViews>
  <sheetFormatPr defaultColWidth="8.375" defaultRowHeight="14.25" x14ac:dyDescent="0.2"/>
  <cols>
    <col min="1" max="1" width="24" style="106" customWidth="1"/>
    <col min="2" max="3" width="12.625" style="89" customWidth="1"/>
    <col min="4" max="4" width="12.875" style="89" customWidth="1"/>
    <col min="5" max="5" width="12.625" style="89" customWidth="1"/>
    <col min="6" max="6" width="12.375" style="89" customWidth="1"/>
    <col min="7" max="8" width="12.625" style="89" customWidth="1"/>
    <col min="9" max="9" width="15.75" style="89" customWidth="1"/>
    <col min="10" max="16384" width="8.375" style="89"/>
  </cols>
  <sheetData>
    <row r="1" spans="1:9" ht="16.5" x14ac:dyDescent="0.25">
      <c r="A1" s="148" t="s">
        <v>125</v>
      </c>
    </row>
    <row r="2" spans="1:9" ht="15" x14ac:dyDescent="0.25">
      <c r="A2" s="90"/>
    </row>
    <row r="3" spans="1:9" s="92" customFormat="1" ht="15.75" x14ac:dyDescent="0.25">
      <c r="A3" s="91" t="s">
        <v>14</v>
      </c>
      <c r="B3" s="91" t="s">
        <v>10</v>
      </c>
      <c r="C3" s="91" t="s">
        <v>24</v>
      </c>
      <c r="D3" s="91" t="s">
        <v>13</v>
      </c>
      <c r="E3" s="91" t="s">
        <v>11</v>
      </c>
      <c r="F3" s="91" t="s">
        <v>26</v>
      </c>
      <c r="G3" s="91" t="s">
        <v>60</v>
      </c>
      <c r="H3" s="91" t="s">
        <v>12</v>
      </c>
    </row>
    <row r="4" spans="1:9" s="92" customFormat="1" ht="15.75" x14ac:dyDescent="0.25">
      <c r="A4" s="93">
        <v>2024</v>
      </c>
      <c r="B4" s="93"/>
      <c r="C4" s="93"/>
      <c r="D4" s="93"/>
      <c r="E4" s="93"/>
      <c r="F4" s="93"/>
      <c r="G4" s="93"/>
      <c r="H4" s="93"/>
    </row>
    <row r="5" spans="1:9" s="92" customFormat="1" ht="15" x14ac:dyDescent="0.2">
      <c r="A5" s="94" t="s">
        <v>18</v>
      </c>
      <c r="B5" s="95">
        <v>7286</v>
      </c>
      <c r="C5" s="95">
        <v>1600</v>
      </c>
      <c r="D5" s="95">
        <v>1156</v>
      </c>
      <c r="E5" s="95">
        <v>1286</v>
      </c>
      <c r="F5" s="95">
        <v>2027</v>
      </c>
      <c r="G5" s="95">
        <v>713</v>
      </c>
      <c r="H5" s="95">
        <v>504</v>
      </c>
    </row>
    <row r="6" spans="1:9" s="92" customFormat="1" ht="15" x14ac:dyDescent="0.2">
      <c r="A6" s="94" t="s">
        <v>19</v>
      </c>
      <c r="B6" s="95">
        <v>93962.857142857145</v>
      </c>
      <c r="C6" s="95">
        <v>27542.857142857145</v>
      </c>
      <c r="D6" s="95">
        <v>12685.714285714286</v>
      </c>
      <c r="E6" s="95">
        <v>9374.2857142857138</v>
      </c>
      <c r="F6" s="95">
        <v>13724.285714285714</v>
      </c>
      <c r="G6" s="95">
        <v>11815.714285714286</v>
      </c>
      <c r="H6" s="95">
        <v>18820</v>
      </c>
    </row>
    <row r="7" spans="1:9" s="92" customFormat="1" ht="15" x14ac:dyDescent="0.2">
      <c r="A7" s="94" t="s">
        <v>22</v>
      </c>
      <c r="B7" s="95">
        <v>8502</v>
      </c>
      <c r="C7" s="95">
        <v>70.2</v>
      </c>
      <c r="D7" s="95">
        <v>1901.3999999999999</v>
      </c>
      <c r="E7" s="95">
        <v>2655</v>
      </c>
      <c r="F7" s="95">
        <v>150</v>
      </c>
      <c r="G7" s="95">
        <v>427.8</v>
      </c>
      <c r="H7" s="95">
        <v>3297.6</v>
      </c>
    </row>
    <row r="8" spans="1:9" s="92" customFormat="1" ht="15" x14ac:dyDescent="0.2">
      <c r="A8" s="94" t="s">
        <v>20</v>
      </c>
      <c r="B8" s="95">
        <v>9077.7142857142862</v>
      </c>
      <c r="C8" s="95">
        <v>2674.2857142857147</v>
      </c>
      <c r="D8" s="95">
        <v>958.857142857143</v>
      </c>
      <c r="E8" s="95">
        <v>1091.4285714285716</v>
      </c>
      <c r="F8" s="95">
        <v>146.28571428571431</v>
      </c>
      <c r="G8" s="95">
        <v>1433.1428571428573</v>
      </c>
      <c r="H8" s="95">
        <v>2773.7142857142862</v>
      </c>
    </row>
    <row r="9" spans="1:9" s="92" customFormat="1" ht="15.75" x14ac:dyDescent="0.25">
      <c r="A9" s="96" t="s">
        <v>174</v>
      </c>
      <c r="B9" s="93"/>
      <c r="C9" s="93"/>
      <c r="D9" s="93"/>
      <c r="E9" s="93"/>
      <c r="F9" s="93"/>
      <c r="G9" s="93"/>
      <c r="H9" s="93"/>
    </row>
    <row r="10" spans="1:9" ht="15" x14ac:dyDescent="0.2">
      <c r="A10" s="97" t="s">
        <v>18</v>
      </c>
      <c r="B10" s="98">
        <v>8453</v>
      </c>
      <c r="C10" s="98">
        <v>1466</v>
      </c>
      <c r="D10" s="98">
        <v>1460</v>
      </c>
      <c r="E10" s="98">
        <v>1308</v>
      </c>
      <c r="F10" s="98">
        <v>2590</v>
      </c>
      <c r="G10" s="98">
        <v>1009</v>
      </c>
      <c r="H10" s="98">
        <v>620</v>
      </c>
      <c r="I10" s="99"/>
    </row>
    <row r="11" spans="1:9" ht="15" x14ac:dyDescent="0.2">
      <c r="A11" s="97" t="s">
        <v>19</v>
      </c>
      <c r="B11" s="98">
        <v>96034.28571428571</v>
      </c>
      <c r="C11" s="98">
        <v>31017.142857142859</v>
      </c>
      <c r="D11" s="98">
        <v>11951.428571428572</v>
      </c>
      <c r="E11" s="98">
        <v>9418.5714285714294</v>
      </c>
      <c r="F11" s="98">
        <v>13117.142857142857</v>
      </c>
      <c r="G11" s="98">
        <v>11518.571428571429</v>
      </c>
      <c r="H11" s="98">
        <v>19011.428571428572</v>
      </c>
      <c r="I11" s="99"/>
    </row>
    <row r="12" spans="1:9" ht="15" x14ac:dyDescent="0.2">
      <c r="A12" s="97" t="s">
        <v>22</v>
      </c>
      <c r="B12" s="98">
        <v>8736</v>
      </c>
      <c r="C12" s="98">
        <v>90</v>
      </c>
      <c r="D12" s="98">
        <v>1965.6</v>
      </c>
      <c r="E12" s="98">
        <v>2338.1999999999998</v>
      </c>
      <c r="F12" s="98">
        <v>151.19999999999999</v>
      </c>
      <c r="G12" s="98">
        <v>495</v>
      </c>
      <c r="H12" s="98">
        <v>3696</v>
      </c>
      <c r="I12" s="99"/>
    </row>
    <row r="13" spans="1:9" ht="15" x14ac:dyDescent="0.2">
      <c r="A13" s="97" t="s">
        <v>20</v>
      </c>
      <c r="B13" s="98">
        <v>8371.4285714285725</v>
      </c>
      <c r="C13" s="98">
        <v>1984.0000000000002</v>
      </c>
      <c r="D13" s="98">
        <v>773.71428571428578</v>
      </c>
      <c r="E13" s="98">
        <v>1355.4285714285716</v>
      </c>
      <c r="F13" s="98">
        <v>208.00000000000003</v>
      </c>
      <c r="G13" s="98">
        <v>1462.8571428571431</v>
      </c>
      <c r="H13" s="98">
        <v>2587.428571428572</v>
      </c>
      <c r="I13" s="99"/>
    </row>
    <row r="14" spans="1:9" s="102" customFormat="1" ht="15.75" x14ac:dyDescent="0.25">
      <c r="A14" s="100" t="s">
        <v>124</v>
      </c>
      <c r="B14" s="101">
        <f>SUM(B5:B8)</f>
        <v>118828.57142857143</v>
      </c>
      <c r="C14" s="101">
        <f>SUM(C5:C8)</f>
        <v>31887.342857142859</v>
      </c>
      <c r="D14" s="101">
        <f>SUM(D5:D8)</f>
        <v>16701.971428571429</v>
      </c>
      <c r="E14" s="101">
        <f>SUM(E5:E8)</f>
        <v>14406.714285714286</v>
      </c>
      <c r="F14" s="101">
        <f>SUM(F5:F8)</f>
        <v>16047.571428571428</v>
      </c>
      <c r="G14" s="101">
        <f t="shared" ref="G14:H14" si="0">SUM(G5:G8)</f>
        <v>14389.657142857142</v>
      </c>
      <c r="H14" s="101">
        <f t="shared" si="0"/>
        <v>25395.314285714285</v>
      </c>
      <c r="I14" s="99"/>
    </row>
    <row r="15" spans="1:9" s="102" customFormat="1" ht="15.75" x14ac:dyDescent="0.25">
      <c r="A15" s="100" t="s">
        <v>175</v>
      </c>
      <c r="B15" s="101">
        <f>SUM(B10:B13)</f>
        <v>121594.71428571429</v>
      </c>
      <c r="C15" s="101">
        <f>SUM(C10:C13)</f>
        <v>34557.142857142862</v>
      </c>
      <c r="D15" s="101">
        <f>SUM(D10:D13)</f>
        <v>16150.742857142859</v>
      </c>
      <c r="E15" s="101">
        <f>SUM(E10:E13)</f>
        <v>14420.2</v>
      </c>
      <c r="F15" s="101">
        <f>SUM(F10:F13)</f>
        <v>16066.342857142858</v>
      </c>
      <c r="G15" s="101">
        <f t="shared" ref="G15:H15" si="1">SUM(G10:G13)</f>
        <v>14485.428571428572</v>
      </c>
      <c r="H15" s="101">
        <f t="shared" si="1"/>
        <v>25914.857142857145</v>
      </c>
      <c r="I15" s="99"/>
    </row>
    <row r="16" spans="1:9" ht="18" customHeight="1" x14ac:dyDescent="0.2">
      <c r="A16" s="112" t="s">
        <v>15</v>
      </c>
      <c r="B16" s="111">
        <f>SUM(B15-B14)/B14</f>
        <v>2.3278432315460427E-2</v>
      </c>
      <c r="C16" s="111">
        <f t="shared" ref="C16:H16" si="2">SUM(C15-C14)/C14</f>
        <v>8.3726010409862661E-2</v>
      </c>
      <c r="D16" s="111">
        <f t="shared" si="2"/>
        <v>-3.3003802801722201E-2</v>
      </c>
      <c r="E16" s="111">
        <f t="shared" si="2"/>
        <v>9.360714746100673E-4</v>
      </c>
      <c r="F16" s="111">
        <f t="shared" si="2"/>
        <v>1.169736408713473E-3</v>
      </c>
      <c r="G16" s="111">
        <f t="shared" si="2"/>
        <v>6.6555740432613364E-3</v>
      </c>
      <c r="H16" s="111">
        <f t="shared" si="2"/>
        <v>2.0458217263927322E-2</v>
      </c>
    </row>
    <row r="17" spans="1:8" ht="16.5" customHeight="1" x14ac:dyDescent="0.2">
      <c r="A17" s="104"/>
      <c r="B17" s="105"/>
      <c r="C17" s="105"/>
      <c r="D17" s="105"/>
      <c r="E17" s="105"/>
      <c r="F17" s="105"/>
      <c r="G17" s="105"/>
      <c r="H17" s="105"/>
    </row>
    <row r="18" spans="1:8" ht="15" customHeight="1" x14ac:dyDescent="0.2"/>
    <row r="19" spans="1:8" ht="16.5" x14ac:dyDescent="0.25">
      <c r="A19" s="148" t="s">
        <v>126</v>
      </c>
    </row>
    <row r="20" spans="1:8" ht="15" x14ac:dyDescent="0.25">
      <c r="A20" s="90"/>
    </row>
    <row r="21" spans="1:8" ht="15.75" x14ac:dyDescent="0.25">
      <c r="A21" s="91" t="s">
        <v>14</v>
      </c>
      <c r="B21" s="91" t="s">
        <v>10</v>
      </c>
      <c r="C21" s="91" t="s">
        <v>17</v>
      </c>
      <c r="D21" s="91" t="s">
        <v>27</v>
      </c>
      <c r="E21" s="91" t="s">
        <v>60</v>
      </c>
      <c r="F21" s="91" t="s">
        <v>23</v>
      </c>
      <c r="G21" s="91" t="s">
        <v>70</v>
      </c>
      <c r="H21" s="91" t="s">
        <v>12</v>
      </c>
    </row>
    <row r="22" spans="1:8" ht="15.75" x14ac:dyDescent="0.25">
      <c r="A22" s="93">
        <v>2024</v>
      </c>
      <c r="B22" s="93"/>
      <c r="C22" s="93"/>
      <c r="D22" s="93"/>
      <c r="E22" s="93"/>
      <c r="F22" s="93"/>
      <c r="G22" s="93"/>
      <c r="H22" s="93"/>
    </row>
    <row r="23" spans="1:8" ht="15" x14ac:dyDescent="0.2">
      <c r="A23" s="107" t="s">
        <v>18</v>
      </c>
      <c r="B23" s="108">
        <v>66</v>
      </c>
      <c r="C23" s="108">
        <v>0</v>
      </c>
      <c r="D23" s="108">
        <v>0</v>
      </c>
      <c r="E23" s="108">
        <v>0</v>
      </c>
      <c r="F23" s="108">
        <v>18</v>
      </c>
      <c r="G23" s="108">
        <v>0</v>
      </c>
      <c r="H23" s="108">
        <v>48</v>
      </c>
    </row>
    <row r="24" spans="1:8" ht="15" x14ac:dyDescent="0.2">
      <c r="A24" s="107" t="s">
        <v>19</v>
      </c>
      <c r="B24" s="108">
        <v>2124.2857142857142</v>
      </c>
      <c r="C24" s="108">
        <v>0</v>
      </c>
      <c r="D24" s="108">
        <v>7.1428571428571432</v>
      </c>
      <c r="E24" s="108">
        <v>1.4285714285714286</v>
      </c>
      <c r="F24" s="108">
        <v>610</v>
      </c>
      <c r="G24" s="108">
        <v>0</v>
      </c>
      <c r="H24" s="108">
        <v>1505.7142857142858</v>
      </c>
    </row>
    <row r="25" spans="1:8" ht="15" x14ac:dyDescent="0.2">
      <c r="A25" s="107" t="s">
        <v>22</v>
      </c>
      <c r="B25" s="108">
        <v>742.71428571428578</v>
      </c>
      <c r="C25" s="108">
        <v>155.78571428571431</v>
      </c>
      <c r="D25" s="108">
        <v>21.428571428571431</v>
      </c>
      <c r="E25" s="108">
        <v>15.428571428571431</v>
      </c>
      <c r="F25" s="108">
        <v>127.07142857142858</v>
      </c>
      <c r="G25" s="108">
        <v>19.928571428571431</v>
      </c>
      <c r="H25" s="108">
        <v>403.07142857142861</v>
      </c>
    </row>
    <row r="26" spans="1:8" ht="15" x14ac:dyDescent="0.2">
      <c r="A26" s="107" t="s">
        <v>20</v>
      </c>
      <c r="B26" s="108">
        <v>10898.285714285686</v>
      </c>
      <c r="C26" s="108">
        <v>2676.5714285714216</v>
      </c>
      <c r="D26" s="108">
        <v>2275.4285714285656</v>
      </c>
      <c r="E26" s="108">
        <v>1590.8571428571388</v>
      </c>
      <c r="F26" s="108">
        <v>813.71428571428362</v>
      </c>
      <c r="G26" s="108">
        <v>802.28571428571217</v>
      </c>
      <c r="H26" s="108">
        <v>2739.4285714285643</v>
      </c>
    </row>
    <row r="27" spans="1:8" ht="15.75" x14ac:dyDescent="0.25">
      <c r="A27" s="96" t="s">
        <v>174</v>
      </c>
      <c r="B27" s="93"/>
      <c r="C27" s="93"/>
      <c r="D27" s="93"/>
      <c r="E27" s="93"/>
      <c r="F27" s="93"/>
      <c r="G27" s="93"/>
      <c r="H27" s="93"/>
    </row>
    <row r="28" spans="1:8" ht="15" x14ac:dyDescent="0.2">
      <c r="A28" s="109" t="s">
        <v>18</v>
      </c>
      <c r="B28" s="110">
        <v>145</v>
      </c>
      <c r="C28" s="110">
        <v>0</v>
      </c>
      <c r="D28" s="110">
        <v>0</v>
      </c>
      <c r="E28" s="110">
        <v>0</v>
      </c>
      <c r="F28" s="110">
        <v>16</v>
      </c>
      <c r="G28" s="110">
        <v>0</v>
      </c>
      <c r="H28" s="113">
        <v>129</v>
      </c>
    </row>
    <row r="29" spans="1:8" ht="15" x14ac:dyDescent="0.2">
      <c r="A29" s="109" t="s">
        <v>19</v>
      </c>
      <c r="B29" s="110">
        <v>2012.8571428571429</v>
      </c>
      <c r="C29" s="110">
        <v>0</v>
      </c>
      <c r="D29" s="110">
        <v>15.714285714285715</v>
      </c>
      <c r="E29" s="110">
        <v>24.285714285714285</v>
      </c>
      <c r="F29" s="110">
        <v>597.14285714285711</v>
      </c>
      <c r="G29" s="110">
        <v>5.7142857142857144</v>
      </c>
      <c r="H29" s="113">
        <v>1370</v>
      </c>
    </row>
    <row r="30" spans="1:8" ht="15" x14ac:dyDescent="0.2">
      <c r="A30" s="109" t="s">
        <v>22</v>
      </c>
      <c r="B30" s="110">
        <v>831.42857142857144</v>
      </c>
      <c r="C30" s="110">
        <v>140.35714285714286</v>
      </c>
      <c r="D30" s="110">
        <v>73.928571428571431</v>
      </c>
      <c r="E30" s="110">
        <v>60.214285714285715</v>
      </c>
      <c r="F30" s="110">
        <v>121.28571428571429</v>
      </c>
      <c r="G30" s="110">
        <v>23.142857142857146</v>
      </c>
      <c r="H30" s="113">
        <v>412.50000000000006</v>
      </c>
    </row>
    <row r="31" spans="1:8" ht="15" x14ac:dyDescent="0.2">
      <c r="A31" s="109" t="s">
        <v>20</v>
      </c>
      <c r="B31" s="110">
        <v>10725.714285714257</v>
      </c>
      <c r="C31" s="110">
        <v>2746.2857142857074</v>
      </c>
      <c r="D31" s="110">
        <v>2309.7142857142799</v>
      </c>
      <c r="E31" s="110">
        <v>1694.8571428571386</v>
      </c>
      <c r="F31" s="110">
        <v>724.57142857142674</v>
      </c>
      <c r="G31" s="110">
        <v>955.42857142856894</v>
      </c>
      <c r="H31" s="113">
        <v>2294.8571428571368</v>
      </c>
    </row>
    <row r="32" spans="1:8" ht="15.75" x14ac:dyDescent="0.25">
      <c r="A32" s="100" t="s">
        <v>124</v>
      </c>
      <c r="B32" s="101">
        <f t="shared" ref="B32:H32" si="3">SUM(B23:B26)</f>
        <v>13831.285714285686</v>
      </c>
      <c r="C32" s="101">
        <f t="shared" si="3"/>
        <v>2832.3571428571358</v>
      </c>
      <c r="D32" s="101">
        <f t="shared" si="3"/>
        <v>2303.9999999999941</v>
      </c>
      <c r="E32" s="101">
        <f t="shared" si="3"/>
        <v>1607.7142857142817</v>
      </c>
      <c r="F32" s="101">
        <f t="shared" si="3"/>
        <v>1568.7857142857122</v>
      </c>
      <c r="G32" s="101">
        <f t="shared" si="3"/>
        <v>822.21428571428362</v>
      </c>
      <c r="H32" s="101">
        <f t="shared" si="3"/>
        <v>4696.214285714279</v>
      </c>
    </row>
    <row r="33" spans="1:8" ht="15.75" x14ac:dyDescent="0.25">
      <c r="A33" s="100" t="s">
        <v>175</v>
      </c>
      <c r="B33" s="101">
        <f t="shared" ref="B33:H33" si="4">SUM(B28:B31)</f>
        <v>13714.999999999971</v>
      </c>
      <c r="C33" s="101">
        <f t="shared" si="4"/>
        <v>2886.6428571428501</v>
      </c>
      <c r="D33" s="101">
        <f t="shared" si="4"/>
        <v>2399.3571428571372</v>
      </c>
      <c r="E33" s="101">
        <f t="shared" si="4"/>
        <v>1779.3571428571386</v>
      </c>
      <c r="F33" s="101">
        <f t="shared" si="4"/>
        <v>1458.9999999999982</v>
      </c>
      <c r="G33" s="101">
        <f t="shared" si="4"/>
        <v>984.28571428571183</v>
      </c>
      <c r="H33" s="101">
        <f t="shared" si="4"/>
        <v>4206.3571428571368</v>
      </c>
    </row>
    <row r="34" spans="1:8" ht="20.45" customHeight="1" x14ac:dyDescent="0.2">
      <c r="A34" s="112" t="s">
        <v>15</v>
      </c>
      <c r="B34" s="103">
        <f>SUM(B33-B32)/B32</f>
        <v>-8.4074406882947636E-3</v>
      </c>
      <c r="C34" s="103">
        <f t="shared" ref="C34" si="5">SUM(C33-C32)/C32</f>
        <v>1.9166267369429828E-2</v>
      </c>
      <c r="D34" s="103">
        <f t="shared" ref="D34" si="6">SUM(D33-D32)/D32</f>
        <v>4.138764880952403E-2</v>
      </c>
      <c r="E34" s="103">
        <f t="shared" ref="E34:H34" si="7">SUM(E33-E32)/E32</f>
        <v>0.10676204016349752</v>
      </c>
      <c r="F34" s="103">
        <f t="shared" si="7"/>
        <v>-6.998133224058635E-2</v>
      </c>
      <c r="G34" s="103">
        <f t="shared" si="7"/>
        <v>0.1971158022760838</v>
      </c>
      <c r="H34" s="103">
        <f t="shared" si="7"/>
        <v>-0.10430894185286022</v>
      </c>
    </row>
  </sheetData>
  <pageMargins left="0.7" right="0.7" top="0.75" bottom="0.75" header="0.3" footer="0.3"/>
  <pageSetup paperSize="9" orientation="portrait" r:id="rId1"/>
  <drawing r:id="rId2"/>
  <tableParts count="2">
    <tablePart r:id="rId3"/>
    <tablePart r:id="rId4"/>
  </tableParts>
  <extLst>
    <ext xmlns:x14="http://schemas.microsoft.com/office/spreadsheetml/2009/9/main" uri="{78C0D931-6437-407d-A8EE-F0AAD7539E65}">
      <x14:conditionalFormattings>
        <x14:conditionalFormatting xmlns:xm="http://schemas.microsoft.com/office/excel/2006/main">
          <x14:cfRule type="iconSet" priority="6" id="{07669F90-A104-4AA5-9AA1-DC9F1C3FFE4B}">
            <x14:iconSet iconSet="3Triangles">
              <x14:cfvo type="percent">
                <xm:f>0</xm:f>
              </x14:cfvo>
              <x14:cfvo type="num">
                <xm:f>0</xm:f>
              </x14:cfvo>
              <x14:cfvo type="num" gte="0">
                <xm:f>0</xm:f>
              </x14:cfvo>
            </x14:iconSet>
          </x14:cfRule>
          <xm:sqref>B16:H17</xm:sqref>
        </x14:conditionalFormatting>
        <x14:conditionalFormatting xmlns:xm="http://schemas.microsoft.com/office/excel/2006/main">
          <x14:cfRule type="iconSet" priority="7" id="{AA6F14C6-2B48-4BF3-B858-75D731A9CD12}">
            <x14:iconSet iconSet="3Triangles">
              <x14:cfvo type="percent">
                <xm:f>0</xm:f>
              </x14:cfvo>
              <x14:cfvo type="num">
                <xm:f>0</xm:f>
              </x14:cfvo>
              <x14:cfvo type="num" gte="0">
                <xm:f>0</xm:f>
              </x14:cfvo>
            </x14:iconSet>
          </x14:cfRule>
          <xm:sqref>B34:H34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3:F39"/>
  <sheetViews>
    <sheetView topLeftCell="A15" zoomScaleNormal="100" workbookViewId="0">
      <selection activeCell="F36" sqref="F36"/>
    </sheetView>
  </sheetViews>
  <sheetFormatPr defaultRowHeight="14.25" x14ac:dyDescent="0.2"/>
  <cols>
    <col min="1" max="1" width="22.375" customWidth="1"/>
  </cols>
  <sheetData>
    <row r="13" spans="1:6" ht="16.5" x14ac:dyDescent="0.25">
      <c r="A13" s="148" t="s">
        <v>127</v>
      </c>
    </row>
    <row r="14" spans="1:6" x14ac:dyDescent="0.2">
      <c r="A14" s="2"/>
    </row>
    <row r="15" spans="1:6" ht="15" x14ac:dyDescent="0.25">
      <c r="A15" s="73" t="s">
        <v>114</v>
      </c>
      <c r="B15" s="74" t="s">
        <v>16</v>
      </c>
      <c r="C15" s="74" t="s">
        <v>25</v>
      </c>
      <c r="D15" s="74" t="s">
        <v>33</v>
      </c>
      <c r="E15" s="74" t="s">
        <v>123</v>
      </c>
      <c r="F15" s="74" t="s">
        <v>174</v>
      </c>
    </row>
    <row r="16" spans="1:6" x14ac:dyDescent="0.2">
      <c r="A16" s="75" t="s">
        <v>18</v>
      </c>
      <c r="B16" s="114">
        <v>7995</v>
      </c>
      <c r="C16" s="114">
        <v>9017</v>
      </c>
      <c r="D16" s="114">
        <v>8468</v>
      </c>
      <c r="E16" s="114">
        <v>7286</v>
      </c>
      <c r="F16" s="114">
        <v>8453</v>
      </c>
    </row>
    <row r="17" spans="1:6" x14ac:dyDescent="0.2">
      <c r="A17" s="75" t="s">
        <v>19</v>
      </c>
      <c r="B17" s="114">
        <v>83657.142857142855</v>
      </c>
      <c r="C17" s="114">
        <v>88658.571428571435</v>
      </c>
      <c r="D17" s="114">
        <v>90078.571428571435</v>
      </c>
      <c r="E17" s="114">
        <v>93962.857142857145</v>
      </c>
      <c r="F17" s="114">
        <v>96034.28571428571</v>
      </c>
    </row>
    <row r="18" spans="1:6" x14ac:dyDescent="0.2">
      <c r="A18" s="75" t="s">
        <v>22</v>
      </c>
      <c r="B18" s="114">
        <v>9189</v>
      </c>
      <c r="C18" s="114">
        <v>9086.4</v>
      </c>
      <c r="D18" s="114">
        <v>8464.1999999999989</v>
      </c>
      <c r="E18" s="114">
        <v>8502</v>
      </c>
      <c r="F18" s="114">
        <v>8736</v>
      </c>
    </row>
    <row r="19" spans="1:6" x14ac:dyDescent="0.2">
      <c r="A19" s="75" t="s">
        <v>20</v>
      </c>
      <c r="B19" s="114">
        <v>7561.1428571428578</v>
      </c>
      <c r="C19" s="114">
        <v>7740.5714285714084</v>
      </c>
      <c r="D19" s="114">
        <v>9270.8571428571195</v>
      </c>
      <c r="E19" s="114">
        <v>9077.7142857142862</v>
      </c>
      <c r="F19" s="114">
        <v>8371.4285714285725</v>
      </c>
    </row>
    <row r="20" spans="1:6" ht="15" x14ac:dyDescent="0.25">
      <c r="A20" s="76" t="s">
        <v>21</v>
      </c>
      <c r="B20" s="77">
        <f t="shared" ref="B20:F20" si="0">SUM(B16:B19)</f>
        <v>108402.28571428571</v>
      </c>
      <c r="C20" s="77">
        <f t="shared" si="0"/>
        <v>114502.54285714283</v>
      </c>
      <c r="D20" s="77">
        <f t="shared" si="0"/>
        <v>116281.62857142855</v>
      </c>
      <c r="E20" s="77">
        <f t="shared" si="0"/>
        <v>118828.57142857143</v>
      </c>
      <c r="F20" s="77">
        <f t="shared" si="0"/>
        <v>121594.71428571429</v>
      </c>
    </row>
    <row r="23" spans="1:6" ht="16.5" x14ac:dyDescent="0.25">
      <c r="A23" s="148" t="s">
        <v>128</v>
      </c>
    </row>
    <row r="24" spans="1:6" x14ac:dyDescent="0.2">
      <c r="A24" s="2"/>
    </row>
    <row r="25" spans="1:6" ht="15" x14ac:dyDescent="0.25">
      <c r="A25" s="73" t="s">
        <v>113</v>
      </c>
      <c r="B25" s="74" t="s">
        <v>16</v>
      </c>
      <c r="C25" s="74" t="s">
        <v>25</v>
      </c>
      <c r="D25" s="74" t="s">
        <v>33</v>
      </c>
      <c r="E25" s="74" t="s">
        <v>123</v>
      </c>
      <c r="F25" s="74" t="s">
        <v>174</v>
      </c>
    </row>
    <row r="26" spans="1:6" x14ac:dyDescent="0.2">
      <c r="A26" s="78" t="s">
        <v>18</v>
      </c>
      <c r="B26" s="115">
        <v>7616</v>
      </c>
      <c r="C26" s="115">
        <v>5605</v>
      </c>
      <c r="D26" s="115">
        <v>48</v>
      </c>
      <c r="E26" s="115">
        <v>66</v>
      </c>
      <c r="F26" s="115">
        <v>145</v>
      </c>
    </row>
    <row r="27" spans="1:6" x14ac:dyDescent="0.2">
      <c r="A27" s="78" t="s">
        <v>19</v>
      </c>
      <c r="B27" s="115">
        <v>1564.2857142857142</v>
      </c>
      <c r="C27" s="115">
        <v>2277.1428571428573</v>
      </c>
      <c r="D27" s="115">
        <v>2154.2857142857142</v>
      </c>
      <c r="E27" s="115">
        <v>2124.2857142857142</v>
      </c>
      <c r="F27" s="115">
        <v>2012.8571428571429</v>
      </c>
    </row>
    <row r="28" spans="1:6" x14ac:dyDescent="0.2">
      <c r="A28" s="78" t="s">
        <v>22</v>
      </c>
      <c r="B28" s="115">
        <v>902.57142857142867</v>
      </c>
      <c r="C28" s="115">
        <v>989.78571428571433</v>
      </c>
      <c r="D28" s="115">
        <v>784.28571428571433</v>
      </c>
      <c r="E28" s="115">
        <v>742.71428571428578</v>
      </c>
      <c r="F28" s="115">
        <v>831.42857142857144</v>
      </c>
    </row>
    <row r="29" spans="1:6" x14ac:dyDescent="0.2">
      <c r="A29" s="78" t="s">
        <v>20</v>
      </c>
      <c r="B29" s="115">
        <v>5558.8571428571286</v>
      </c>
      <c r="C29" s="115">
        <v>7482.2857142856947</v>
      </c>
      <c r="D29" s="115">
        <v>13159.999999999965</v>
      </c>
      <c r="E29" s="115">
        <v>10898.285714285686</v>
      </c>
      <c r="F29" s="115">
        <v>10725.714285714257</v>
      </c>
    </row>
    <row r="30" spans="1:6" ht="15" x14ac:dyDescent="0.25">
      <c r="A30" s="79" t="s">
        <v>21</v>
      </c>
      <c r="B30" s="80">
        <f t="shared" ref="B30:F30" si="1">SUM(B26:B29)</f>
        <v>15641.714285714272</v>
      </c>
      <c r="C30" s="80">
        <f t="shared" si="1"/>
        <v>16354.214285714264</v>
      </c>
      <c r="D30" s="80">
        <f t="shared" si="1"/>
        <v>16146.571428571395</v>
      </c>
      <c r="E30" s="80">
        <f t="shared" si="1"/>
        <v>13831.285714285686</v>
      </c>
      <c r="F30" s="80">
        <f t="shared" si="1"/>
        <v>13714.999999999971</v>
      </c>
    </row>
    <row r="35" spans="1:1" x14ac:dyDescent="0.2">
      <c r="A35" s="72"/>
    </row>
    <row r="36" spans="1:1" x14ac:dyDescent="0.2">
      <c r="A36" s="72"/>
    </row>
    <row r="37" spans="1:1" x14ac:dyDescent="0.2">
      <c r="A37" s="72"/>
    </row>
    <row r="38" spans="1:1" x14ac:dyDescent="0.2">
      <c r="A38" s="72"/>
    </row>
    <row r="39" spans="1:1" x14ac:dyDescent="0.2">
      <c r="A39" s="72"/>
    </row>
  </sheetData>
  <pageMargins left="0.7" right="0.7" top="0.75" bottom="0.75" header="0.3" footer="0.3"/>
  <pageSetup paperSize="9" orientation="portrait" r:id="rId1"/>
  <drawing r:id="rId2"/>
  <tableParts count="2">
    <tablePart r:id="rId3"/>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183C4-EB88-463F-A391-AB895107C1F0}">
  <dimension ref="A1:AA100"/>
  <sheetViews>
    <sheetView topLeftCell="A84" zoomScaleNormal="100" workbookViewId="0">
      <selection activeCell="H35" sqref="H35"/>
    </sheetView>
  </sheetViews>
  <sheetFormatPr defaultColWidth="8.625" defaultRowHeight="14.25" x14ac:dyDescent="0.2"/>
  <cols>
    <col min="1" max="1" width="18.5" customWidth="1"/>
    <col min="2" max="14" width="9.875" customWidth="1"/>
    <col min="15" max="15" width="12.25" customWidth="1"/>
    <col min="16" max="16" width="11.625" customWidth="1"/>
    <col min="17" max="24" width="9.875" customWidth="1"/>
    <col min="25" max="25" width="13" customWidth="1"/>
    <col min="26" max="26" width="9.875" customWidth="1"/>
    <col min="27" max="27" width="13.875" customWidth="1"/>
    <col min="28" max="28" width="8.375" customWidth="1"/>
  </cols>
  <sheetData>
    <row r="1" spans="1:25" ht="18.75" x14ac:dyDescent="0.3">
      <c r="A1" s="127" t="s">
        <v>145</v>
      </c>
    </row>
    <row r="2" spans="1:25" ht="12.95" customHeight="1" x14ac:dyDescent="0.3">
      <c r="A2" s="127"/>
    </row>
    <row r="3" spans="1:25" ht="15" x14ac:dyDescent="0.25">
      <c r="B3" s="146" t="s">
        <v>120</v>
      </c>
    </row>
    <row r="4" spans="1:25" s="128" customFormat="1" ht="15" x14ac:dyDescent="0.25">
      <c r="A4" s="128" t="s">
        <v>112</v>
      </c>
      <c r="B4" s="128" t="s">
        <v>150</v>
      </c>
      <c r="C4" s="128" t="s">
        <v>151</v>
      </c>
      <c r="D4" s="128" t="s">
        <v>152</v>
      </c>
      <c r="E4" s="128" t="s">
        <v>153</v>
      </c>
      <c r="F4" s="128" t="s">
        <v>154</v>
      </c>
      <c r="G4" s="128" t="s">
        <v>155</v>
      </c>
      <c r="H4" s="128" t="s">
        <v>156</v>
      </c>
      <c r="I4" s="128" t="s">
        <v>157</v>
      </c>
      <c r="J4" s="128" t="s">
        <v>158</v>
      </c>
      <c r="K4" s="128" t="s">
        <v>159</v>
      </c>
      <c r="L4" s="128" t="s">
        <v>160</v>
      </c>
      <c r="M4" s="128" t="s">
        <v>167</v>
      </c>
      <c r="N4" s="128" t="s">
        <v>161</v>
      </c>
      <c r="O4" s="128" t="s">
        <v>168</v>
      </c>
      <c r="P4" s="128" t="s">
        <v>162</v>
      </c>
      <c r="Q4" s="128" t="s">
        <v>163</v>
      </c>
      <c r="R4" s="128" t="s">
        <v>164</v>
      </c>
      <c r="S4" s="128" t="s">
        <v>165</v>
      </c>
      <c r="T4" s="128" t="s">
        <v>169</v>
      </c>
      <c r="U4" s="128" t="s">
        <v>166</v>
      </c>
      <c r="V4" s="128" t="s">
        <v>170</v>
      </c>
      <c r="W4" s="128" t="s">
        <v>171</v>
      </c>
      <c r="X4" s="128" t="s">
        <v>172</v>
      </c>
      <c r="Y4" s="128" t="s">
        <v>173</v>
      </c>
    </row>
    <row r="5" spans="1:25" s="129" customFormat="1" ht="15" x14ac:dyDescent="0.25">
      <c r="A5" s="156" t="s">
        <v>121</v>
      </c>
      <c r="B5" s="157">
        <v>136</v>
      </c>
      <c r="C5" s="157">
        <v>37</v>
      </c>
      <c r="D5" s="157">
        <v>79</v>
      </c>
      <c r="E5" s="157">
        <v>261</v>
      </c>
      <c r="F5" s="157">
        <v>4915</v>
      </c>
      <c r="G5" s="157">
        <v>40205</v>
      </c>
      <c r="H5" s="157">
        <v>381</v>
      </c>
      <c r="I5" s="157">
        <v>2</v>
      </c>
      <c r="J5" s="157">
        <v>436</v>
      </c>
      <c r="K5" s="157">
        <v>3</v>
      </c>
      <c r="L5" s="157">
        <v>2175</v>
      </c>
      <c r="M5" s="157">
        <v>1039</v>
      </c>
      <c r="N5" s="157">
        <v>1639</v>
      </c>
      <c r="O5" s="157">
        <v>24236</v>
      </c>
      <c r="P5" s="157">
        <v>28</v>
      </c>
      <c r="Q5" s="157">
        <v>105</v>
      </c>
      <c r="R5" s="157">
        <v>7009</v>
      </c>
      <c r="S5" s="157">
        <v>7551</v>
      </c>
      <c r="T5" s="157">
        <v>3077</v>
      </c>
      <c r="U5" s="157">
        <v>30</v>
      </c>
      <c r="V5" s="157">
        <v>3159</v>
      </c>
      <c r="W5" s="157">
        <v>140</v>
      </c>
      <c r="X5" s="157">
        <v>919</v>
      </c>
      <c r="Y5" s="157">
        <v>97562</v>
      </c>
    </row>
    <row r="6" spans="1:25" s="129" customFormat="1" ht="15" x14ac:dyDescent="0.25">
      <c r="A6" s="129" t="s">
        <v>24</v>
      </c>
      <c r="B6" s="147">
        <v>7</v>
      </c>
      <c r="C6" s="147">
        <v>0</v>
      </c>
      <c r="D6" s="147">
        <v>1</v>
      </c>
      <c r="E6" s="147">
        <v>0</v>
      </c>
      <c r="F6" s="147">
        <v>603</v>
      </c>
      <c r="G6" s="147">
        <v>14218</v>
      </c>
      <c r="H6" s="147">
        <v>2</v>
      </c>
      <c r="I6" s="147">
        <v>0</v>
      </c>
      <c r="J6" s="147">
        <v>240</v>
      </c>
      <c r="K6" s="147">
        <v>0</v>
      </c>
      <c r="L6" s="147">
        <v>613</v>
      </c>
      <c r="M6" s="147">
        <v>0</v>
      </c>
      <c r="N6" s="147">
        <v>27</v>
      </c>
      <c r="O6" s="147">
        <v>7467</v>
      </c>
      <c r="P6" s="147">
        <v>0</v>
      </c>
      <c r="Q6" s="147">
        <v>0</v>
      </c>
      <c r="R6" s="147">
        <v>0</v>
      </c>
      <c r="S6" s="147">
        <v>150</v>
      </c>
      <c r="T6" s="147">
        <v>888</v>
      </c>
      <c r="U6" s="147">
        <v>0</v>
      </c>
      <c r="V6" s="147">
        <v>843</v>
      </c>
      <c r="W6" s="147">
        <v>5</v>
      </c>
      <c r="X6" s="147">
        <v>0</v>
      </c>
      <c r="Y6" s="157">
        <v>25064</v>
      </c>
    </row>
    <row r="7" spans="1:25" s="129" customFormat="1" ht="15" x14ac:dyDescent="0.25">
      <c r="A7" s="129" t="s">
        <v>13</v>
      </c>
      <c r="B7" s="147">
        <v>42</v>
      </c>
      <c r="C7" s="147">
        <v>34</v>
      </c>
      <c r="D7" s="147">
        <v>5</v>
      </c>
      <c r="E7" s="147">
        <v>227</v>
      </c>
      <c r="F7" s="147">
        <v>493</v>
      </c>
      <c r="G7" s="147">
        <v>5845</v>
      </c>
      <c r="H7" s="147">
        <v>259</v>
      </c>
      <c r="I7" s="147">
        <v>1</v>
      </c>
      <c r="J7" s="147">
        <v>0</v>
      </c>
      <c r="K7" s="147">
        <v>3</v>
      </c>
      <c r="L7" s="147">
        <v>393</v>
      </c>
      <c r="M7" s="147">
        <v>3</v>
      </c>
      <c r="N7" s="147">
        <v>335</v>
      </c>
      <c r="O7" s="147">
        <v>2180</v>
      </c>
      <c r="P7" s="147">
        <v>3</v>
      </c>
      <c r="Q7" s="147">
        <v>3</v>
      </c>
      <c r="R7" s="147">
        <v>1978</v>
      </c>
      <c r="S7" s="147">
        <v>1298</v>
      </c>
      <c r="T7" s="147">
        <v>69</v>
      </c>
      <c r="U7" s="147">
        <v>0</v>
      </c>
      <c r="V7" s="147">
        <v>591</v>
      </c>
      <c r="W7" s="147">
        <v>0</v>
      </c>
      <c r="X7" s="147">
        <v>17</v>
      </c>
      <c r="Y7" s="157">
        <v>13779</v>
      </c>
    </row>
    <row r="8" spans="1:25" s="129" customFormat="1" ht="15" x14ac:dyDescent="0.25">
      <c r="A8" s="129" t="s">
        <v>11</v>
      </c>
      <c r="B8" s="147">
        <v>1</v>
      </c>
      <c r="C8" s="147">
        <v>0</v>
      </c>
      <c r="D8" s="147">
        <v>0</v>
      </c>
      <c r="E8" s="147">
        <v>8</v>
      </c>
      <c r="F8" s="147">
        <v>991</v>
      </c>
      <c r="G8" s="147">
        <v>4113</v>
      </c>
      <c r="H8" s="147">
        <v>2</v>
      </c>
      <c r="I8" s="147">
        <v>0</v>
      </c>
      <c r="J8" s="147">
        <v>0</v>
      </c>
      <c r="K8" s="147">
        <v>0</v>
      </c>
      <c r="L8" s="147">
        <v>306</v>
      </c>
      <c r="M8" s="147">
        <v>2</v>
      </c>
      <c r="N8" s="147">
        <v>20</v>
      </c>
      <c r="O8" s="147">
        <v>2449</v>
      </c>
      <c r="P8" s="147">
        <v>0</v>
      </c>
      <c r="Q8" s="147">
        <v>9</v>
      </c>
      <c r="R8" s="147">
        <v>1888</v>
      </c>
      <c r="S8" s="147">
        <v>2009</v>
      </c>
      <c r="T8" s="147">
        <v>421</v>
      </c>
      <c r="U8" s="147">
        <v>1</v>
      </c>
      <c r="V8" s="147">
        <v>279</v>
      </c>
      <c r="W8" s="147">
        <v>2</v>
      </c>
      <c r="X8" s="147">
        <v>483</v>
      </c>
      <c r="Y8" s="157">
        <v>12984</v>
      </c>
    </row>
    <row r="9" spans="1:25" s="129" customFormat="1" ht="15" x14ac:dyDescent="0.25">
      <c r="A9" s="129" t="s">
        <v>26</v>
      </c>
      <c r="B9" s="147">
        <v>85</v>
      </c>
      <c r="C9" s="147">
        <v>3</v>
      </c>
      <c r="D9" s="147">
        <v>71</v>
      </c>
      <c r="E9" s="147">
        <v>21</v>
      </c>
      <c r="F9" s="147">
        <v>1549</v>
      </c>
      <c r="G9" s="147">
        <v>6741</v>
      </c>
      <c r="H9" s="147">
        <v>86</v>
      </c>
      <c r="I9" s="147">
        <v>0</v>
      </c>
      <c r="J9" s="147">
        <v>181</v>
      </c>
      <c r="K9" s="147">
        <v>0</v>
      </c>
      <c r="L9" s="147">
        <v>594</v>
      </c>
      <c r="M9" s="147">
        <v>386</v>
      </c>
      <c r="N9" s="147">
        <v>196</v>
      </c>
      <c r="O9" s="147">
        <v>1858</v>
      </c>
      <c r="P9" s="147">
        <v>0</v>
      </c>
      <c r="Q9" s="147">
        <v>1</v>
      </c>
      <c r="R9" s="147">
        <v>52</v>
      </c>
      <c r="S9" s="147">
        <v>200</v>
      </c>
      <c r="T9" s="147">
        <v>165</v>
      </c>
      <c r="U9" s="147">
        <v>3</v>
      </c>
      <c r="V9" s="147">
        <v>14</v>
      </c>
      <c r="W9" s="147">
        <v>0</v>
      </c>
      <c r="X9" s="147">
        <v>0</v>
      </c>
      <c r="Y9" s="157">
        <v>12206</v>
      </c>
    </row>
    <row r="10" spans="1:25" s="129" customFormat="1" ht="15" x14ac:dyDescent="0.25">
      <c r="A10" s="129" t="s">
        <v>60</v>
      </c>
      <c r="B10" s="147">
        <v>0</v>
      </c>
      <c r="C10" s="147">
        <v>0</v>
      </c>
      <c r="D10" s="147">
        <v>2</v>
      </c>
      <c r="E10" s="147">
        <v>0</v>
      </c>
      <c r="F10" s="147">
        <v>908</v>
      </c>
      <c r="G10" s="147">
        <v>3980</v>
      </c>
      <c r="H10" s="147">
        <v>5</v>
      </c>
      <c r="I10" s="147">
        <v>1</v>
      </c>
      <c r="J10" s="147">
        <v>15</v>
      </c>
      <c r="K10" s="147">
        <v>0</v>
      </c>
      <c r="L10" s="147">
        <v>78</v>
      </c>
      <c r="M10" s="147">
        <v>645</v>
      </c>
      <c r="N10" s="147">
        <v>138</v>
      </c>
      <c r="O10" s="147">
        <v>3299</v>
      </c>
      <c r="P10" s="147">
        <v>0</v>
      </c>
      <c r="Q10" s="147">
        <v>1</v>
      </c>
      <c r="R10" s="147">
        <v>85</v>
      </c>
      <c r="S10" s="147">
        <v>740</v>
      </c>
      <c r="T10" s="147">
        <v>686</v>
      </c>
      <c r="U10" s="147">
        <v>3</v>
      </c>
      <c r="V10" s="147">
        <v>176</v>
      </c>
      <c r="W10" s="147">
        <v>118</v>
      </c>
      <c r="X10" s="147">
        <v>297</v>
      </c>
      <c r="Y10" s="157">
        <v>11177</v>
      </c>
    </row>
    <row r="11" spans="1:25" s="129" customFormat="1" ht="15" x14ac:dyDescent="0.25">
      <c r="A11" s="129" t="s">
        <v>61</v>
      </c>
      <c r="B11" s="147">
        <v>0</v>
      </c>
      <c r="C11" s="147">
        <v>0</v>
      </c>
      <c r="D11" s="147">
        <v>0</v>
      </c>
      <c r="E11" s="147">
        <v>0</v>
      </c>
      <c r="F11" s="147">
        <v>48</v>
      </c>
      <c r="G11" s="147">
        <v>83</v>
      </c>
      <c r="H11" s="147">
        <v>1</v>
      </c>
      <c r="I11" s="147">
        <v>0</v>
      </c>
      <c r="J11" s="147">
        <v>0</v>
      </c>
      <c r="K11" s="147">
        <v>0</v>
      </c>
      <c r="L11" s="147">
        <v>2</v>
      </c>
      <c r="M11" s="147">
        <v>2</v>
      </c>
      <c r="N11" s="147">
        <v>0</v>
      </c>
      <c r="O11" s="147">
        <v>3459</v>
      </c>
      <c r="P11" s="147">
        <v>0</v>
      </c>
      <c r="Q11" s="147">
        <v>89</v>
      </c>
      <c r="R11" s="147">
        <v>1645</v>
      </c>
      <c r="S11" s="147">
        <v>1620</v>
      </c>
      <c r="T11" s="147">
        <v>0</v>
      </c>
      <c r="U11" s="147">
        <v>0</v>
      </c>
      <c r="V11" s="147">
        <v>5</v>
      </c>
      <c r="W11" s="147">
        <v>0</v>
      </c>
      <c r="X11" s="147">
        <v>0</v>
      </c>
      <c r="Y11" s="157">
        <v>6954</v>
      </c>
    </row>
    <row r="12" spans="1:25" s="129" customFormat="1" ht="15" x14ac:dyDescent="0.25">
      <c r="A12" s="129" t="s">
        <v>23</v>
      </c>
      <c r="B12" s="147">
        <v>0</v>
      </c>
      <c r="C12" s="147">
        <v>0</v>
      </c>
      <c r="D12" s="147">
        <v>0</v>
      </c>
      <c r="E12" s="147">
        <v>0</v>
      </c>
      <c r="F12" s="147">
        <v>85</v>
      </c>
      <c r="G12" s="147">
        <v>1441</v>
      </c>
      <c r="H12" s="147">
        <v>0</v>
      </c>
      <c r="I12" s="147">
        <v>0</v>
      </c>
      <c r="J12" s="147">
        <v>0</v>
      </c>
      <c r="K12" s="147">
        <v>0</v>
      </c>
      <c r="L12" s="147">
        <v>31</v>
      </c>
      <c r="M12" s="147">
        <v>0</v>
      </c>
      <c r="N12" s="147">
        <v>558</v>
      </c>
      <c r="O12" s="147">
        <v>159</v>
      </c>
      <c r="P12" s="147">
        <v>0</v>
      </c>
      <c r="Q12" s="147">
        <v>0</v>
      </c>
      <c r="R12" s="147">
        <v>156</v>
      </c>
      <c r="S12" s="147">
        <v>878</v>
      </c>
      <c r="T12" s="147">
        <v>101</v>
      </c>
      <c r="U12" s="147">
        <v>0</v>
      </c>
      <c r="V12" s="147">
        <v>883</v>
      </c>
      <c r="W12" s="147">
        <v>0</v>
      </c>
      <c r="X12" s="147">
        <v>0</v>
      </c>
      <c r="Y12" s="157">
        <v>4292</v>
      </c>
    </row>
    <row r="13" spans="1:25" s="129" customFormat="1" ht="15" x14ac:dyDescent="0.25">
      <c r="A13" s="129" t="s">
        <v>64</v>
      </c>
      <c r="B13" s="147">
        <v>0</v>
      </c>
      <c r="C13" s="147">
        <v>0</v>
      </c>
      <c r="D13" s="147">
        <v>0</v>
      </c>
      <c r="E13" s="147">
        <v>0</v>
      </c>
      <c r="F13" s="147">
        <v>0</v>
      </c>
      <c r="G13" s="147">
        <v>0</v>
      </c>
      <c r="H13" s="147">
        <v>0</v>
      </c>
      <c r="I13" s="147">
        <v>0</v>
      </c>
      <c r="J13" s="147">
        <v>0</v>
      </c>
      <c r="K13" s="147">
        <v>0</v>
      </c>
      <c r="L13" s="147">
        <v>0</v>
      </c>
      <c r="M13" s="147">
        <v>0</v>
      </c>
      <c r="N13" s="147">
        <v>0</v>
      </c>
      <c r="O13" s="147">
        <v>2091</v>
      </c>
      <c r="P13" s="147">
        <v>0</v>
      </c>
      <c r="Q13" s="147">
        <v>0</v>
      </c>
      <c r="R13" s="147">
        <v>121</v>
      </c>
      <c r="S13" s="147">
        <v>27</v>
      </c>
      <c r="T13" s="147">
        <v>320</v>
      </c>
      <c r="U13" s="147">
        <v>0</v>
      </c>
      <c r="V13" s="147">
        <v>0</v>
      </c>
      <c r="W13" s="147">
        <v>0</v>
      </c>
      <c r="X13" s="147">
        <v>0</v>
      </c>
      <c r="Y13" s="157">
        <v>2559</v>
      </c>
    </row>
    <row r="14" spans="1:25" s="129" customFormat="1" ht="15" x14ac:dyDescent="0.25">
      <c r="A14" s="129" t="s">
        <v>62</v>
      </c>
      <c r="B14" s="147">
        <v>0</v>
      </c>
      <c r="C14" s="147">
        <v>0</v>
      </c>
      <c r="D14" s="147">
        <v>0</v>
      </c>
      <c r="E14" s="147">
        <v>0</v>
      </c>
      <c r="F14" s="147">
        <v>209</v>
      </c>
      <c r="G14" s="147">
        <v>1469</v>
      </c>
      <c r="H14" s="147">
        <v>21</v>
      </c>
      <c r="I14" s="147">
        <v>0</v>
      </c>
      <c r="J14" s="147">
        <v>0</v>
      </c>
      <c r="K14" s="147">
        <v>0</v>
      </c>
      <c r="L14" s="147">
        <v>14</v>
      </c>
      <c r="M14" s="147">
        <v>0</v>
      </c>
      <c r="N14" s="147">
        <v>0</v>
      </c>
      <c r="O14" s="147">
        <v>90</v>
      </c>
      <c r="P14" s="147">
        <v>0</v>
      </c>
      <c r="Q14" s="147">
        <v>0</v>
      </c>
      <c r="R14" s="147">
        <v>1</v>
      </c>
      <c r="S14" s="147">
        <v>66</v>
      </c>
      <c r="T14" s="147">
        <v>0</v>
      </c>
      <c r="U14" s="147">
        <v>0</v>
      </c>
      <c r="V14" s="147">
        <v>29</v>
      </c>
      <c r="W14" s="147">
        <v>0</v>
      </c>
      <c r="X14" s="147">
        <v>0</v>
      </c>
      <c r="Y14" s="157">
        <v>1899</v>
      </c>
    </row>
    <row r="15" spans="1:25" s="129" customFormat="1" ht="15" x14ac:dyDescent="0.25">
      <c r="A15" s="129" t="s">
        <v>63</v>
      </c>
      <c r="B15" s="147">
        <v>0</v>
      </c>
      <c r="C15" s="147">
        <v>0</v>
      </c>
      <c r="D15" s="147">
        <v>0</v>
      </c>
      <c r="E15" s="147">
        <v>0</v>
      </c>
      <c r="F15" s="147">
        <v>0</v>
      </c>
      <c r="G15" s="147">
        <v>1563</v>
      </c>
      <c r="H15" s="147">
        <v>0</v>
      </c>
      <c r="I15" s="147">
        <v>0</v>
      </c>
      <c r="J15" s="147">
        <v>0</v>
      </c>
      <c r="K15" s="147">
        <v>0</v>
      </c>
      <c r="L15" s="147">
        <v>0</v>
      </c>
      <c r="M15" s="147">
        <v>0</v>
      </c>
      <c r="N15" s="147">
        <v>0</v>
      </c>
      <c r="O15" s="147">
        <v>304</v>
      </c>
      <c r="P15" s="147">
        <v>0</v>
      </c>
      <c r="Q15" s="147">
        <v>0</v>
      </c>
      <c r="R15" s="147">
        <v>0</v>
      </c>
      <c r="S15" s="147">
        <v>0</v>
      </c>
      <c r="T15" s="147">
        <v>0</v>
      </c>
      <c r="U15" s="147">
        <v>0</v>
      </c>
      <c r="V15" s="147">
        <v>0</v>
      </c>
      <c r="W15" s="147">
        <v>0</v>
      </c>
      <c r="X15" s="147">
        <v>0</v>
      </c>
      <c r="Y15" s="157">
        <v>1867</v>
      </c>
    </row>
    <row r="16" spans="1:25" s="129" customFormat="1" ht="15" x14ac:dyDescent="0.25">
      <c r="A16" s="129" t="s">
        <v>27</v>
      </c>
      <c r="B16" s="147">
        <v>1</v>
      </c>
      <c r="C16" s="147">
        <v>0</v>
      </c>
      <c r="D16" s="147">
        <v>0</v>
      </c>
      <c r="E16" s="147">
        <v>0</v>
      </c>
      <c r="F16" s="147">
        <v>22</v>
      </c>
      <c r="G16" s="147">
        <v>205</v>
      </c>
      <c r="H16" s="147">
        <v>0</v>
      </c>
      <c r="I16" s="147">
        <v>0</v>
      </c>
      <c r="J16" s="147">
        <v>0</v>
      </c>
      <c r="K16" s="147">
        <v>0</v>
      </c>
      <c r="L16" s="147">
        <v>144</v>
      </c>
      <c r="M16" s="147">
        <v>0</v>
      </c>
      <c r="N16" s="147">
        <v>343</v>
      </c>
      <c r="O16" s="147">
        <v>124</v>
      </c>
      <c r="P16" s="147">
        <v>0</v>
      </c>
      <c r="Q16" s="147">
        <v>0</v>
      </c>
      <c r="R16" s="147">
        <v>16</v>
      </c>
      <c r="S16" s="147">
        <v>36</v>
      </c>
      <c r="T16" s="147">
        <v>2</v>
      </c>
      <c r="U16" s="147">
        <v>0</v>
      </c>
      <c r="V16" s="147">
        <v>2</v>
      </c>
      <c r="W16" s="147">
        <v>6</v>
      </c>
      <c r="X16" s="147">
        <v>122</v>
      </c>
      <c r="Y16" s="157">
        <v>1023</v>
      </c>
    </row>
    <row r="17" spans="1:25" s="129" customFormat="1" ht="15" x14ac:dyDescent="0.25">
      <c r="A17" s="129" t="s">
        <v>65</v>
      </c>
      <c r="B17" s="147">
        <v>0</v>
      </c>
      <c r="C17" s="147">
        <v>0</v>
      </c>
      <c r="D17" s="147">
        <v>0</v>
      </c>
      <c r="E17" s="147">
        <v>4</v>
      </c>
      <c r="F17" s="147">
        <v>0</v>
      </c>
      <c r="G17" s="147">
        <v>19</v>
      </c>
      <c r="H17" s="147">
        <v>4</v>
      </c>
      <c r="I17" s="147">
        <v>0</v>
      </c>
      <c r="J17" s="147">
        <v>0</v>
      </c>
      <c r="K17" s="147">
        <v>0</v>
      </c>
      <c r="L17" s="147">
        <v>0</v>
      </c>
      <c r="M17" s="147">
        <v>0</v>
      </c>
      <c r="N17" s="147">
        <v>0</v>
      </c>
      <c r="O17" s="147">
        <v>2</v>
      </c>
      <c r="P17" s="147">
        <v>24</v>
      </c>
      <c r="Q17" s="147">
        <v>2</v>
      </c>
      <c r="R17" s="147">
        <v>641</v>
      </c>
      <c r="S17" s="147">
        <v>265</v>
      </c>
      <c r="T17" s="147">
        <v>2</v>
      </c>
      <c r="U17" s="147">
        <v>0</v>
      </c>
      <c r="V17" s="147">
        <v>46</v>
      </c>
      <c r="W17" s="147">
        <v>0</v>
      </c>
      <c r="X17" s="147">
        <v>0</v>
      </c>
      <c r="Y17" s="157">
        <v>1009</v>
      </c>
    </row>
    <row r="18" spans="1:25" s="129" customFormat="1" ht="15" x14ac:dyDescent="0.25">
      <c r="A18" s="129" t="s">
        <v>67</v>
      </c>
      <c r="B18" s="147">
        <v>0</v>
      </c>
      <c r="C18" s="147">
        <v>0</v>
      </c>
      <c r="D18" s="147">
        <v>0</v>
      </c>
      <c r="E18" s="147">
        <v>0</v>
      </c>
      <c r="F18" s="147">
        <v>1</v>
      </c>
      <c r="G18" s="147">
        <v>99</v>
      </c>
      <c r="H18" s="147">
        <v>0</v>
      </c>
      <c r="I18" s="147">
        <v>0</v>
      </c>
      <c r="J18" s="147">
        <v>0</v>
      </c>
      <c r="K18" s="147">
        <v>0</v>
      </c>
      <c r="L18" s="147">
        <v>0</v>
      </c>
      <c r="M18" s="147">
        <v>0</v>
      </c>
      <c r="N18" s="147">
        <v>0</v>
      </c>
      <c r="O18" s="147">
        <v>318</v>
      </c>
      <c r="P18" s="147">
        <v>0</v>
      </c>
      <c r="Q18" s="147">
        <v>0</v>
      </c>
      <c r="R18" s="147">
        <v>23</v>
      </c>
      <c r="S18" s="147">
        <v>24</v>
      </c>
      <c r="T18" s="147">
        <v>0</v>
      </c>
      <c r="U18" s="147">
        <v>23</v>
      </c>
      <c r="V18" s="147">
        <v>20</v>
      </c>
      <c r="W18" s="147">
        <v>0</v>
      </c>
      <c r="X18" s="147">
        <v>0</v>
      </c>
      <c r="Y18" s="157">
        <v>508</v>
      </c>
    </row>
    <row r="19" spans="1:25" s="129" customFormat="1" ht="15" x14ac:dyDescent="0.25">
      <c r="A19" s="129" t="s">
        <v>66</v>
      </c>
      <c r="B19" s="147">
        <v>0</v>
      </c>
      <c r="C19" s="147">
        <v>0</v>
      </c>
      <c r="D19" s="147">
        <v>0</v>
      </c>
      <c r="E19" s="147">
        <v>0</v>
      </c>
      <c r="F19" s="147">
        <v>0</v>
      </c>
      <c r="G19" s="147">
        <v>0</v>
      </c>
      <c r="H19" s="147">
        <v>0</v>
      </c>
      <c r="I19" s="147">
        <v>0</v>
      </c>
      <c r="J19" s="147">
        <v>0</v>
      </c>
      <c r="K19" s="147">
        <v>0</v>
      </c>
      <c r="L19" s="147">
        <v>0</v>
      </c>
      <c r="M19" s="147">
        <v>0</v>
      </c>
      <c r="N19" s="147">
        <v>0</v>
      </c>
      <c r="O19" s="147">
        <v>0</v>
      </c>
      <c r="P19" s="147">
        <v>0</v>
      </c>
      <c r="Q19" s="147">
        <v>0</v>
      </c>
      <c r="R19" s="147">
        <v>0</v>
      </c>
      <c r="S19" s="147">
        <v>107</v>
      </c>
      <c r="T19" s="147">
        <v>371</v>
      </c>
      <c r="U19" s="147">
        <v>0</v>
      </c>
      <c r="V19" s="147">
        <v>0</v>
      </c>
      <c r="W19" s="147">
        <v>0</v>
      </c>
      <c r="X19" s="147">
        <v>0</v>
      </c>
      <c r="Y19" s="157">
        <v>478</v>
      </c>
    </row>
    <row r="20" spans="1:25" s="129" customFormat="1" ht="15" x14ac:dyDescent="0.25">
      <c r="A20" s="129" t="s">
        <v>68</v>
      </c>
      <c r="B20" s="147">
        <v>0</v>
      </c>
      <c r="C20" s="147">
        <v>0</v>
      </c>
      <c r="D20" s="147">
        <v>0</v>
      </c>
      <c r="E20" s="147">
        <v>0</v>
      </c>
      <c r="F20" s="147">
        <v>0</v>
      </c>
      <c r="G20" s="147">
        <v>235</v>
      </c>
      <c r="H20" s="147">
        <v>0</v>
      </c>
      <c r="I20" s="147">
        <v>0</v>
      </c>
      <c r="J20" s="147">
        <v>0</v>
      </c>
      <c r="K20" s="147">
        <v>0</v>
      </c>
      <c r="L20" s="147">
        <v>0</v>
      </c>
      <c r="M20" s="147">
        <v>0</v>
      </c>
      <c r="N20" s="147">
        <v>0</v>
      </c>
      <c r="O20" s="147">
        <v>144</v>
      </c>
      <c r="P20" s="147">
        <v>0</v>
      </c>
      <c r="Q20" s="147">
        <v>0</v>
      </c>
      <c r="R20" s="147">
        <v>0</v>
      </c>
      <c r="S20" s="147">
        <v>0</v>
      </c>
      <c r="T20" s="147">
        <v>0</v>
      </c>
      <c r="U20" s="147">
        <v>0</v>
      </c>
      <c r="V20" s="147">
        <v>0</v>
      </c>
      <c r="W20" s="147">
        <v>0</v>
      </c>
      <c r="X20" s="147">
        <v>0</v>
      </c>
      <c r="Y20" s="157">
        <v>379</v>
      </c>
    </row>
    <row r="21" spans="1:25" s="129" customFormat="1" ht="15" x14ac:dyDescent="0.25">
      <c r="A21" s="129" t="s">
        <v>70</v>
      </c>
      <c r="B21" s="147">
        <v>0</v>
      </c>
      <c r="C21" s="147">
        <v>0</v>
      </c>
      <c r="D21" s="147">
        <v>0</v>
      </c>
      <c r="E21" s="147">
        <v>0</v>
      </c>
      <c r="F21" s="147">
        <v>0</v>
      </c>
      <c r="G21" s="147">
        <v>0</v>
      </c>
      <c r="H21" s="147">
        <v>0</v>
      </c>
      <c r="I21" s="147">
        <v>0</v>
      </c>
      <c r="J21" s="147">
        <v>0</v>
      </c>
      <c r="K21" s="147">
        <v>0</v>
      </c>
      <c r="L21" s="147">
        <v>0</v>
      </c>
      <c r="M21" s="147">
        <v>0</v>
      </c>
      <c r="N21" s="147">
        <v>0</v>
      </c>
      <c r="O21" s="147">
        <v>5</v>
      </c>
      <c r="P21" s="147">
        <v>0</v>
      </c>
      <c r="Q21" s="147">
        <v>0</v>
      </c>
      <c r="R21" s="147">
        <v>217</v>
      </c>
      <c r="S21" s="147">
        <v>57</v>
      </c>
      <c r="T21" s="147">
        <v>0</v>
      </c>
      <c r="U21" s="147">
        <v>0</v>
      </c>
      <c r="V21" s="147">
        <v>0</v>
      </c>
      <c r="W21" s="147">
        <v>0</v>
      </c>
      <c r="X21" s="147">
        <v>0</v>
      </c>
      <c r="Y21" s="157">
        <v>279</v>
      </c>
    </row>
    <row r="22" spans="1:25" s="129" customFormat="1" ht="15" x14ac:dyDescent="0.25">
      <c r="A22" s="129" t="s">
        <v>72</v>
      </c>
      <c r="B22" s="147">
        <v>0</v>
      </c>
      <c r="C22" s="147">
        <v>0</v>
      </c>
      <c r="D22" s="147">
        <v>0</v>
      </c>
      <c r="E22" s="147">
        <v>0</v>
      </c>
      <c r="F22" s="147">
        <v>0</v>
      </c>
      <c r="G22" s="147">
        <v>0</v>
      </c>
      <c r="H22" s="147">
        <v>0</v>
      </c>
      <c r="I22" s="147">
        <v>0</v>
      </c>
      <c r="J22" s="147">
        <v>0</v>
      </c>
      <c r="K22" s="147">
        <v>0</v>
      </c>
      <c r="L22" s="147">
        <v>0</v>
      </c>
      <c r="M22" s="147">
        <v>0</v>
      </c>
      <c r="N22" s="147">
        <v>0</v>
      </c>
      <c r="O22" s="147">
        <v>0</v>
      </c>
      <c r="P22" s="147">
        <v>0</v>
      </c>
      <c r="Q22" s="147">
        <v>0</v>
      </c>
      <c r="R22" s="147">
        <v>180</v>
      </c>
      <c r="S22" s="147">
        <v>10</v>
      </c>
      <c r="T22" s="147">
        <v>0</v>
      </c>
      <c r="U22" s="147">
        <v>0</v>
      </c>
      <c r="V22" s="147">
        <v>72</v>
      </c>
      <c r="W22" s="147">
        <v>0</v>
      </c>
      <c r="X22" s="147">
        <v>0</v>
      </c>
      <c r="Y22" s="157">
        <v>262</v>
      </c>
    </row>
    <row r="23" spans="1:25" s="129" customFormat="1" ht="15" x14ac:dyDescent="0.25">
      <c r="A23" s="129" t="s">
        <v>69</v>
      </c>
      <c r="B23" s="147">
        <v>0</v>
      </c>
      <c r="C23" s="147">
        <v>0</v>
      </c>
      <c r="D23" s="147">
        <v>0</v>
      </c>
      <c r="E23" s="147">
        <v>0</v>
      </c>
      <c r="F23" s="147">
        <v>0</v>
      </c>
      <c r="G23" s="147">
        <v>0</v>
      </c>
      <c r="H23" s="147">
        <v>0</v>
      </c>
      <c r="I23" s="147">
        <v>0</v>
      </c>
      <c r="J23" s="147">
        <v>0</v>
      </c>
      <c r="K23" s="147">
        <v>0</v>
      </c>
      <c r="L23" s="147">
        <v>0</v>
      </c>
      <c r="M23" s="147">
        <v>0</v>
      </c>
      <c r="N23" s="147">
        <v>0</v>
      </c>
      <c r="O23" s="147">
        <v>0</v>
      </c>
      <c r="P23" s="147">
        <v>0</v>
      </c>
      <c r="Q23" s="147">
        <v>0</v>
      </c>
      <c r="R23" s="147">
        <v>2</v>
      </c>
      <c r="S23" s="147">
        <v>25</v>
      </c>
      <c r="T23" s="147">
        <v>0</v>
      </c>
      <c r="U23" s="147">
        <v>0</v>
      </c>
      <c r="V23" s="147">
        <v>182</v>
      </c>
      <c r="W23" s="147">
        <v>0</v>
      </c>
      <c r="X23" s="147">
        <v>0</v>
      </c>
      <c r="Y23" s="157">
        <v>209</v>
      </c>
    </row>
    <row r="24" spans="1:25" s="129" customFormat="1" ht="15" x14ac:dyDescent="0.25">
      <c r="A24" s="129" t="s">
        <v>73</v>
      </c>
      <c r="B24" s="147">
        <v>0</v>
      </c>
      <c r="C24" s="147">
        <v>0</v>
      </c>
      <c r="D24" s="147">
        <v>0</v>
      </c>
      <c r="E24" s="147">
        <v>0</v>
      </c>
      <c r="F24" s="147">
        <v>0</v>
      </c>
      <c r="G24" s="147">
        <v>175</v>
      </c>
      <c r="H24" s="147">
        <v>0</v>
      </c>
      <c r="I24" s="147">
        <v>0</v>
      </c>
      <c r="J24" s="147">
        <v>0</v>
      </c>
      <c r="K24" s="147">
        <v>0</v>
      </c>
      <c r="L24" s="147">
        <v>0</v>
      </c>
      <c r="M24" s="147">
        <v>0</v>
      </c>
      <c r="N24" s="147">
        <v>21</v>
      </c>
      <c r="O24" s="147">
        <v>0</v>
      </c>
      <c r="P24" s="147">
        <v>0</v>
      </c>
      <c r="Q24" s="147">
        <v>0</v>
      </c>
      <c r="R24" s="147">
        <v>0</v>
      </c>
      <c r="S24" s="147">
        <v>0</v>
      </c>
      <c r="T24" s="147">
        <v>0</v>
      </c>
      <c r="U24" s="147">
        <v>0</v>
      </c>
      <c r="V24" s="147">
        <v>0</v>
      </c>
      <c r="W24" s="147">
        <v>0</v>
      </c>
      <c r="X24" s="147">
        <v>0</v>
      </c>
      <c r="Y24" s="157">
        <v>196</v>
      </c>
    </row>
    <row r="25" spans="1:25" s="129" customFormat="1" ht="15" x14ac:dyDescent="0.25">
      <c r="A25" s="129" t="s">
        <v>71</v>
      </c>
      <c r="B25" s="147">
        <v>0</v>
      </c>
      <c r="C25" s="147">
        <v>0</v>
      </c>
      <c r="D25" s="147">
        <v>0</v>
      </c>
      <c r="E25" s="147">
        <v>0</v>
      </c>
      <c r="F25" s="147">
        <v>0</v>
      </c>
      <c r="G25" s="147">
        <v>0</v>
      </c>
      <c r="H25" s="147">
        <v>0</v>
      </c>
      <c r="I25" s="147">
        <v>0</v>
      </c>
      <c r="J25" s="147">
        <v>0</v>
      </c>
      <c r="K25" s="147">
        <v>0</v>
      </c>
      <c r="L25" s="147">
        <v>0</v>
      </c>
      <c r="M25" s="147">
        <v>0</v>
      </c>
      <c r="N25" s="147">
        <v>0</v>
      </c>
      <c r="O25" s="147">
        <v>173</v>
      </c>
      <c r="P25" s="147">
        <v>0</v>
      </c>
      <c r="Q25" s="147">
        <v>0</v>
      </c>
      <c r="R25" s="147">
        <v>0</v>
      </c>
      <c r="S25" s="147">
        <v>0</v>
      </c>
      <c r="T25" s="147">
        <v>0</v>
      </c>
      <c r="U25" s="147">
        <v>0</v>
      </c>
      <c r="V25" s="147">
        <v>0</v>
      </c>
      <c r="W25" s="147">
        <v>0</v>
      </c>
      <c r="X25" s="147">
        <v>0</v>
      </c>
      <c r="Y25" s="157">
        <v>173</v>
      </c>
    </row>
    <row r="26" spans="1:25" s="129" customFormat="1" ht="15" x14ac:dyDescent="0.25">
      <c r="A26" s="129" t="s">
        <v>143</v>
      </c>
      <c r="B26" s="147">
        <v>0</v>
      </c>
      <c r="C26" s="147">
        <v>0</v>
      </c>
      <c r="D26" s="147">
        <v>0</v>
      </c>
      <c r="E26" s="147">
        <v>0</v>
      </c>
      <c r="F26" s="147">
        <v>0</v>
      </c>
      <c r="G26" s="147">
        <v>0</v>
      </c>
      <c r="H26" s="147">
        <v>0</v>
      </c>
      <c r="I26" s="147">
        <v>0</v>
      </c>
      <c r="J26" s="147">
        <v>0</v>
      </c>
      <c r="K26" s="147">
        <v>0</v>
      </c>
      <c r="L26" s="147">
        <v>0</v>
      </c>
      <c r="M26" s="147">
        <v>0</v>
      </c>
      <c r="N26" s="147">
        <v>0</v>
      </c>
      <c r="O26" s="147">
        <v>0</v>
      </c>
      <c r="P26" s="147">
        <v>0</v>
      </c>
      <c r="Q26" s="147">
        <v>0</v>
      </c>
      <c r="R26" s="147">
        <v>0</v>
      </c>
      <c r="S26" s="147">
        <v>22</v>
      </c>
      <c r="T26" s="147">
        <v>54</v>
      </c>
      <c r="U26" s="147">
        <v>0</v>
      </c>
      <c r="V26" s="147">
        <v>0</v>
      </c>
      <c r="W26" s="147">
        <v>8</v>
      </c>
      <c r="X26" s="147">
        <v>0</v>
      </c>
      <c r="Y26" s="157">
        <v>84</v>
      </c>
    </row>
    <row r="27" spans="1:25" s="129" customFormat="1" ht="15" x14ac:dyDescent="0.25">
      <c r="A27" s="129" t="s">
        <v>75</v>
      </c>
      <c r="B27" s="147">
        <v>0</v>
      </c>
      <c r="C27" s="147">
        <v>0</v>
      </c>
      <c r="D27" s="147">
        <v>0</v>
      </c>
      <c r="E27" s="147">
        <v>0</v>
      </c>
      <c r="F27" s="147">
        <v>0</v>
      </c>
      <c r="G27" s="147">
        <v>0</v>
      </c>
      <c r="H27" s="147">
        <v>0</v>
      </c>
      <c r="I27" s="147">
        <v>0</v>
      </c>
      <c r="J27" s="147">
        <v>0</v>
      </c>
      <c r="K27" s="147">
        <v>0</v>
      </c>
      <c r="L27" s="147">
        <v>0</v>
      </c>
      <c r="M27" s="147">
        <v>0</v>
      </c>
      <c r="N27" s="147">
        <v>0</v>
      </c>
      <c r="O27" s="147">
        <v>55</v>
      </c>
      <c r="P27" s="147">
        <v>0</v>
      </c>
      <c r="Q27" s="147">
        <v>0</v>
      </c>
      <c r="R27" s="147">
        <v>2</v>
      </c>
      <c r="S27" s="147">
        <v>10</v>
      </c>
      <c r="T27" s="147">
        <v>0</v>
      </c>
      <c r="U27" s="147">
        <v>0</v>
      </c>
      <c r="V27" s="147">
        <v>11</v>
      </c>
      <c r="W27" s="147">
        <v>0</v>
      </c>
      <c r="X27" s="147">
        <v>0</v>
      </c>
      <c r="Y27" s="157">
        <v>78</v>
      </c>
    </row>
    <row r="28" spans="1:25" s="129" customFormat="1" ht="15" x14ac:dyDescent="0.25">
      <c r="A28" s="129" t="s">
        <v>79</v>
      </c>
      <c r="B28" s="147">
        <v>0</v>
      </c>
      <c r="C28" s="147">
        <v>0</v>
      </c>
      <c r="D28" s="147">
        <v>0</v>
      </c>
      <c r="E28" s="147">
        <v>0</v>
      </c>
      <c r="F28" s="147">
        <v>0</v>
      </c>
      <c r="G28" s="147">
        <v>5</v>
      </c>
      <c r="H28" s="147">
        <v>0</v>
      </c>
      <c r="I28" s="147">
        <v>0</v>
      </c>
      <c r="J28" s="147">
        <v>0</v>
      </c>
      <c r="K28" s="147">
        <v>0</v>
      </c>
      <c r="L28" s="147">
        <v>1</v>
      </c>
      <c r="M28" s="147">
        <v>0</v>
      </c>
      <c r="N28" s="147">
        <v>0</v>
      </c>
      <c r="O28" s="147">
        <v>55</v>
      </c>
      <c r="P28" s="147">
        <v>0</v>
      </c>
      <c r="Q28" s="147">
        <v>0</v>
      </c>
      <c r="R28" s="147">
        <v>1</v>
      </c>
      <c r="S28" s="147">
        <v>1</v>
      </c>
      <c r="T28" s="147">
        <v>0</v>
      </c>
      <c r="U28" s="147">
        <v>0</v>
      </c>
      <c r="V28" s="147">
        <v>0</v>
      </c>
      <c r="W28" s="147">
        <v>0</v>
      </c>
      <c r="X28" s="147">
        <v>0</v>
      </c>
      <c r="Y28" s="157">
        <v>63</v>
      </c>
    </row>
    <row r="29" spans="1:25" s="129" customFormat="1" ht="15" x14ac:dyDescent="0.25">
      <c r="A29" s="129" t="s">
        <v>74</v>
      </c>
      <c r="B29" s="147">
        <v>0</v>
      </c>
      <c r="C29" s="147">
        <v>0</v>
      </c>
      <c r="D29" s="147">
        <v>0</v>
      </c>
      <c r="E29" s="147">
        <v>0</v>
      </c>
      <c r="F29" s="147">
        <v>0</v>
      </c>
      <c r="G29" s="147">
        <v>13</v>
      </c>
      <c r="H29" s="147">
        <v>0</v>
      </c>
      <c r="I29" s="147">
        <v>0</v>
      </c>
      <c r="J29" s="147">
        <v>0</v>
      </c>
      <c r="K29" s="147">
        <v>0</v>
      </c>
      <c r="L29" s="147">
        <v>0</v>
      </c>
      <c r="M29" s="147">
        <v>0</v>
      </c>
      <c r="N29" s="147">
        <v>0</v>
      </c>
      <c r="O29" s="147">
        <v>3</v>
      </c>
      <c r="P29" s="147">
        <v>0</v>
      </c>
      <c r="Q29" s="147">
        <v>0</v>
      </c>
      <c r="R29" s="147">
        <v>0</v>
      </c>
      <c r="S29" s="147">
        <v>0</v>
      </c>
      <c r="T29" s="147">
        <v>0</v>
      </c>
      <c r="U29" s="147">
        <v>0</v>
      </c>
      <c r="V29" s="147">
        <v>0</v>
      </c>
      <c r="W29" s="147">
        <v>0</v>
      </c>
      <c r="X29" s="147">
        <v>0</v>
      </c>
      <c r="Y29" s="157">
        <v>16</v>
      </c>
    </row>
    <row r="30" spans="1:25" s="129" customFormat="1" ht="15" x14ac:dyDescent="0.25">
      <c r="A30" s="129" t="s">
        <v>122</v>
      </c>
      <c r="B30" s="147">
        <v>0</v>
      </c>
      <c r="C30" s="147">
        <v>0</v>
      </c>
      <c r="D30" s="147">
        <v>0</v>
      </c>
      <c r="E30" s="147">
        <v>0</v>
      </c>
      <c r="F30" s="147">
        <v>0</v>
      </c>
      <c r="G30" s="147">
        <v>0</v>
      </c>
      <c r="H30" s="147">
        <v>0</v>
      </c>
      <c r="I30" s="147">
        <v>0</v>
      </c>
      <c r="J30" s="147">
        <v>0</v>
      </c>
      <c r="K30" s="147">
        <v>0</v>
      </c>
      <c r="L30" s="147">
        <v>0</v>
      </c>
      <c r="M30" s="147">
        <v>0</v>
      </c>
      <c r="N30" s="147">
        <v>0</v>
      </c>
      <c r="O30" s="147">
        <v>2</v>
      </c>
      <c r="P30" s="147">
        <v>0</v>
      </c>
      <c r="Q30" s="147">
        <v>0</v>
      </c>
      <c r="R30" s="147">
        <v>0</v>
      </c>
      <c r="S30" s="147">
        <v>1</v>
      </c>
      <c r="T30" s="147">
        <v>0</v>
      </c>
      <c r="U30" s="147">
        <v>0</v>
      </c>
      <c r="V30" s="147">
        <v>4</v>
      </c>
      <c r="W30" s="147">
        <v>0</v>
      </c>
      <c r="X30" s="147">
        <v>0</v>
      </c>
      <c r="Y30" s="157">
        <v>7</v>
      </c>
    </row>
    <row r="31" spans="1:25" s="129" customFormat="1" ht="15" x14ac:dyDescent="0.25">
      <c r="A31" s="129" t="s">
        <v>77</v>
      </c>
      <c r="B31" s="147">
        <v>0</v>
      </c>
      <c r="C31" s="147">
        <v>0</v>
      </c>
      <c r="D31" s="147">
        <v>0</v>
      </c>
      <c r="E31" s="147">
        <v>0</v>
      </c>
      <c r="F31" s="147">
        <v>0</v>
      </c>
      <c r="G31" s="147">
        <v>0</v>
      </c>
      <c r="H31" s="147">
        <v>0</v>
      </c>
      <c r="I31" s="147">
        <v>0</v>
      </c>
      <c r="J31" s="147">
        <v>0</v>
      </c>
      <c r="K31" s="147">
        <v>0</v>
      </c>
      <c r="L31" s="147">
        <v>0</v>
      </c>
      <c r="M31" s="147">
        <v>0</v>
      </c>
      <c r="N31" s="147">
        <v>0</v>
      </c>
      <c r="O31" s="147">
        <v>2</v>
      </c>
      <c r="P31" s="147">
        <v>0</v>
      </c>
      <c r="Q31" s="147">
        <v>0</v>
      </c>
      <c r="R31" s="147">
        <v>0</v>
      </c>
      <c r="S31" s="147">
        <v>4</v>
      </c>
      <c r="T31" s="147">
        <v>0</v>
      </c>
      <c r="U31" s="147">
        <v>0</v>
      </c>
      <c r="V31" s="147">
        <v>0</v>
      </c>
      <c r="W31" s="147">
        <v>0</v>
      </c>
      <c r="X31" s="147">
        <v>0</v>
      </c>
      <c r="Y31" s="157">
        <v>6</v>
      </c>
    </row>
    <row r="32" spans="1:25" s="129" customFormat="1" ht="15" x14ac:dyDescent="0.25">
      <c r="A32" s="129" t="s">
        <v>85</v>
      </c>
      <c r="B32" s="147">
        <v>0</v>
      </c>
      <c r="C32" s="147">
        <v>0</v>
      </c>
      <c r="D32" s="147">
        <v>0</v>
      </c>
      <c r="E32" s="147">
        <v>0</v>
      </c>
      <c r="F32" s="147">
        <v>6</v>
      </c>
      <c r="G32" s="147">
        <v>0</v>
      </c>
      <c r="H32" s="147">
        <v>0</v>
      </c>
      <c r="I32" s="147">
        <v>0</v>
      </c>
      <c r="J32" s="147">
        <v>0</v>
      </c>
      <c r="K32" s="147">
        <v>0</v>
      </c>
      <c r="L32" s="147">
        <v>0</v>
      </c>
      <c r="M32" s="147">
        <v>0</v>
      </c>
      <c r="N32" s="147">
        <v>0</v>
      </c>
      <c r="O32" s="147">
        <v>0</v>
      </c>
      <c r="P32" s="147">
        <v>0</v>
      </c>
      <c r="Q32" s="147">
        <v>0</v>
      </c>
      <c r="R32" s="147">
        <v>0</v>
      </c>
      <c r="S32" s="147">
        <v>0</v>
      </c>
      <c r="T32" s="147">
        <v>0</v>
      </c>
      <c r="U32" s="147">
        <v>0</v>
      </c>
      <c r="V32" s="147">
        <v>0</v>
      </c>
      <c r="W32" s="147">
        <v>0</v>
      </c>
      <c r="X32" s="147">
        <v>0</v>
      </c>
      <c r="Y32" s="157">
        <v>6</v>
      </c>
    </row>
    <row r="33" spans="1:27" s="129" customFormat="1" ht="15" x14ac:dyDescent="0.25">
      <c r="A33" s="129" t="s">
        <v>76</v>
      </c>
      <c r="B33" s="147">
        <v>0</v>
      </c>
      <c r="C33" s="147">
        <v>0</v>
      </c>
      <c r="D33" s="147">
        <v>0</v>
      </c>
      <c r="E33" s="147">
        <v>0</v>
      </c>
      <c r="F33" s="147">
        <v>0</v>
      </c>
      <c r="G33" s="147">
        <v>0</v>
      </c>
      <c r="H33" s="147">
        <v>0</v>
      </c>
      <c r="I33" s="147">
        <v>0</v>
      </c>
      <c r="J33" s="147">
        <v>0</v>
      </c>
      <c r="K33" s="147">
        <v>0</v>
      </c>
      <c r="L33" s="147">
        <v>0</v>
      </c>
      <c r="M33" s="147">
        <v>0</v>
      </c>
      <c r="N33" s="147">
        <v>0</v>
      </c>
      <c r="O33" s="147">
        <v>0</v>
      </c>
      <c r="P33" s="147">
        <v>0</v>
      </c>
      <c r="Q33" s="147">
        <v>0</v>
      </c>
      <c r="R33" s="147">
        <v>2</v>
      </c>
      <c r="S33" s="147">
        <v>1</v>
      </c>
      <c r="T33" s="147">
        <v>0</v>
      </c>
      <c r="U33" s="147">
        <v>0</v>
      </c>
      <c r="V33" s="147">
        <v>1</v>
      </c>
      <c r="W33" s="147">
        <v>0</v>
      </c>
      <c r="X33" s="147">
        <v>0</v>
      </c>
      <c r="Y33" s="157">
        <v>4</v>
      </c>
    </row>
    <row r="35" spans="1:27" ht="18.75" x14ac:dyDescent="0.3">
      <c r="A35" s="127" t="s">
        <v>176</v>
      </c>
    </row>
    <row r="37" spans="1:27" ht="15" x14ac:dyDescent="0.25">
      <c r="B37" s="146" t="s">
        <v>120</v>
      </c>
      <c r="D37" s="128"/>
      <c r="E37" s="128"/>
      <c r="F37" s="128"/>
      <c r="G37" s="128"/>
      <c r="H37" s="128"/>
      <c r="I37" s="128"/>
      <c r="J37" s="128"/>
      <c r="K37" s="128"/>
      <c r="L37" s="128"/>
      <c r="M37" s="128"/>
      <c r="N37" s="128"/>
      <c r="O37" s="128"/>
      <c r="P37" s="128"/>
      <c r="Q37" s="128"/>
      <c r="R37" s="128"/>
      <c r="S37" s="128"/>
      <c r="T37" s="128"/>
      <c r="U37" s="128"/>
      <c r="V37" s="128"/>
      <c r="W37" s="128"/>
      <c r="X37" s="128"/>
      <c r="Y37" s="128"/>
      <c r="Z37" s="128"/>
      <c r="AA37" s="128"/>
    </row>
    <row r="38" spans="1:27" ht="15" x14ac:dyDescent="0.25">
      <c r="A38" s="73" t="s">
        <v>112</v>
      </c>
      <c r="B38" s="158" t="s">
        <v>154</v>
      </c>
      <c r="C38" s="158" t="s">
        <v>155</v>
      </c>
      <c r="D38" s="158" t="s">
        <v>156</v>
      </c>
      <c r="E38" s="158" t="s">
        <v>158</v>
      </c>
      <c r="F38" s="158" t="s">
        <v>160</v>
      </c>
      <c r="G38" s="158" t="s">
        <v>161</v>
      </c>
      <c r="H38" s="158" t="s">
        <v>168</v>
      </c>
      <c r="I38" s="158" t="s">
        <v>163</v>
      </c>
      <c r="J38" s="158" t="s">
        <v>164</v>
      </c>
      <c r="K38" s="158" t="s">
        <v>165</v>
      </c>
      <c r="L38" s="158" t="s">
        <v>169</v>
      </c>
      <c r="M38" s="158" t="s">
        <v>166</v>
      </c>
      <c r="N38" s="158" t="s">
        <v>170</v>
      </c>
      <c r="O38" s="158" t="s">
        <v>172</v>
      </c>
      <c r="P38" s="128" t="s">
        <v>59</v>
      </c>
    </row>
    <row r="39" spans="1:27" ht="15" x14ac:dyDescent="0.25">
      <c r="A39" s="159" t="s">
        <v>121</v>
      </c>
      <c r="B39" s="160">
        <v>16</v>
      </c>
      <c r="C39" s="160">
        <v>560</v>
      </c>
      <c r="D39" s="160">
        <v>27</v>
      </c>
      <c r="E39" s="160">
        <v>48</v>
      </c>
      <c r="F39" s="160">
        <v>54</v>
      </c>
      <c r="G39" s="160">
        <v>6</v>
      </c>
      <c r="H39" s="160">
        <v>588</v>
      </c>
      <c r="I39" s="160">
        <v>254</v>
      </c>
      <c r="J39" s="160">
        <v>251</v>
      </c>
      <c r="K39" s="160">
        <v>3629</v>
      </c>
      <c r="L39" s="160">
        <v>354</v>
      </c>
      <c r="M39" s="160">
        <v>10</v>
      </c>
      <c r="N39" s="160">
        <v>9002</v>
      </c>
      <c r="O39" s="160">
        <v>18</v>
      </c>
      <c r="P39" s="157">
        <v>14817</v>
      </c>
    </row>
    <row r="40" spans="1:27" ht="15" x14ac:dyDescent="0.25">
      <c r="A40" s="128" t="s">
        <v>17</v>
      </c>
      <c r="B40" s="147">
        <v>0</v>
      </c>
      <c r="C40" s="147">
        <v>0</v>
      </c>
      <c r="D40" s="147">
        <v>0</v>
      </c>
      <c r="E40" s="147">
        <v>0</v>
      </c>
      <c r="F40" s="147">
        <v>0</v>
      </c>
      <c r="G40" s="147">
        <v>0</v>
      </c>
      <c r="H40" s="147">
        <v>0</v>
      </c>
      <c r="I40" s="147">
        <v>0</v>
      </c>
      <c r="J40" s="147">
        <v>0</v>
      </c>
      <c r="K40" s="147">
        <v>655</v>
      </c>
      <c r="L40" s="147">
        <v>2</v>
      </c>
      <c r="M40" s="147">
        <v>0</v>
      </c>
      <c r="N40" s="147">
        <v>2401</v>
      </c>
      <c r="O40" s="147">
        <v>0</v>
      </c>
      <c r="P40" s="147">
        <v>3058</v>
      </c>
    </row>
    <row r="41" spans="1:27" ht="15" x14ac:dyDescent="0.25">
      <c r="A41" s="128" t="s">
        <v>27</v>
      </c>
      <c r="B41" s="147">
        <v>0</v>
      </c>
      <c r="C41" s="147">
        <v>0</v>
      </c>
      <c r="D41" s="147">
        <v>0</v>
      </c>
      <c r="E41" s="147">
        <v>0</v>
      </c>
      <c r="F41" s="147">
        <v>0</v>
      </c>
      <c r="G41" s="147">
        <v>0</v>
      </c>
      <c r="H41" s="147">
        <v>3</v>
      </c>
      <c r="I41" s="147">
        <v>8</v>
      </c>
      <c r="J41" s="147">
        <v>1</v>
      </c>
      <c r="K41" s="147">
        <v>344</v>
      </c>
      <c r="L41" s="147">
        <v>0</v>
      </c>
      <c r="M41" s="147">
        <v>0</v>
      </c>
      <c r="N41" s="147">
        <v>2020</v>
      </c>
      <c r="O41" s="147">
        <v>1</v>
      </c>
      <c r="P41" s="147">
        <v>2377</v>
      </c>
    </row>
    <row r="42" spans="1:27" ht="15" x14ac:dyDescent="0.25">
      <c r="A42" s="128" t="s">
        <v>60</v>
      </c>
      <c r="B42" s="147">
        <v>0</v>
      </c>
      <c r="C42" s="147">
        <v>12</v>
      </c>
      <c r="D42" s="147">
        <v>0</v>
      </c>
      <c r="E42" s="147">
        <v>0</v>
      </c>
      <c r="F42" s="147">
        <v>0</v>
      </c>
      <c r="G42" s="147">
        <v>0</v>
      </c>
      <c r="H42" s="147">
        <v>5</v>
      </c>
      <c r="I42" s="147">
        <v>0</v>
      </c>
      <c r="J42" s="147">
        <v>0</v>
      </c>
      <c r="K42" s="147">
        <v>281</v>
      </c>
      <c r="L42" s="147">
        <v>0</v>
      </c>
      <c r="M42" s="147">
        <v>0</v>
      </c>
      <c r="N42" s="147">
        <v>1483</v>
      </c>
      <c r="O42" s="147">
        <v>0</v>
      </c>
      <c r="P42" s="147">
        <v>1781</v>
      </c>
    </row>
    <row r="43" spans="1:27" ht="15" x14ac:dyDescent="0.25">
      <c r="A43" s="128" t="s">
        <v>23</v>
      </c>
      <c r="B43" s="147">
        <v>12</v>
      </c>
      <c r="C43" s="147">
        <v>325</v>
      </c>
      <c r="D43" s="147">
        <v>0</v>
      </c>
      <c r="E43" s="147">
        <v>0</v>
      </c>
      <c r="F43" s="147">
        <v>4</v>
      </c>
      <c r="G43" s="147">
        <v>2</v>
      </c>
      <c r="H43" s="147">
        <v>85</v>
      </c>
      <c r="I43" s="147">
        <v>5</v>
      </c>
      <c r="J43" s="147">
        <v>92</v>
      </c>
      <c r="K43" s="147">
        <v>474</v>
      </c>
      <c r="L43" s="147">
        <v>66</v>
      </c>
      <c r="M43" s="147">
        <v>8</v>
      </c>
      <c r="N43" s="147">
        <v>545</v>
      </c>
      <c r="O43" s="147">
        <v>14</v>
      </c>
      <c r="P43" s="147">
        <v>1632</v>
      </c>
    </row>
    <row r="44" spans="1:27" ht="15" x14ac:dyDescent="0.25">
      <c r="A44" s="128" t="s">
        <v>70</v>
      </c>
      <c r="B44" s="147">
        <v>0</v>
      </c>
      <c r="C44" s="147">
        <v>1</v>
      </c>
      <c r="D44" s="147">
        <v>0</v>
      </c>
      <c r="E44" s="147">
        <v>0</v>
      </c>
      <c r="F44" s="147">
        <v>0</v>
      </c>
      <c r="G44" s="147">
        <v>0</v>
      </c>
      <c r="H44" s="147">
        <v>3</v>
      </c>
      <c r="I44" s="147">
        <v>0</v>
      </c>
      <c r="J44" s="147">
        <v>0</v>
      </c>
      <c r="K44" s="147">
        <v>108</v>
      </c>
      <c r="L44" s="147">
        <v>3</v>
      </c>
      <c r="M44" s="147">
        <v>0</v>
      </c>
      <c r="N44" s="147">
        <v>833</v>
      </c>
      <c r="O44" s="147">
        <v>0</v>
      </c>
      <c r="P44" s="147">
        <v>948</v>
      </c>
    </row>
    <row r="45" spans="1:27" ht="15" x14ac:dyDescent="0.25">
      <c r="A45" s="128" t="s">
        <v>11</v>
      </c>
      <c r="B45" s="147">
        <v>3</v>
      </c>
      <c r="C45" s="147">
        <v>9</v>
      </c>
      <c r="D45" s="147">
        <v>0</v>
      </c>
      <c r="E45" s="147">
        <v>0</v>
      </c>
      <c r="F45" s="147">
        <v>2</v>
      </c>
      <c r="G45" s="147">
        <v>0</v>
      </c>
      <c r="H45" s="147">
        <v>125</v>
      </c>
      <c r="I45" s="147">
        <v>178</v>
      </c>
      <c r="J45" s="147">
        <v>4</v>
      </c>
      <c r="K45" s="147">
        <v>44</v>
      </c>
      <c r="L45" s="147">
        <v>0</v>
      </c>
      <c r="M45" s="147">
        <v>0</v>
      </c>
      <c r="N45" s="147">
        <v>581</v>
      </c>
      <c r="O45" s="147">
        <v>0</v>
      </c>
      <c r="P45" s="147">
        <v>946</v>
      </c>
    </row>
    <row r="46" spans="1:27" ht="15" x14ac:dyDescent="0.25">
      <c r="A46" s="128" t="s">
        <v>13</v>
      </c>
      <c r="B46" s="147">
        <v>0</v>
      </c>
      <c r="C46" s="147">
        <v>194</v>
      </c>
      <c r="D46" s="147">
        <v>0</v>
      </c>
      <c r="E46" s="147">
        <v>0</v>
      </c>
      <c r="F46" s="147">
        <v>0</v>
      </c>
      <c r="G46" s="147">
        <v>2</v>
      </c>
      <c r="H46" s="147">
        <v>79</v>
      </c>
      <c r="I46" s="147">
        <v>0</v>
      </c>
      <c r="J46" s="147">
        <v>17</v>
      </c>
      <c r="K46" s="147">
        <v>144</v>
      </c>
      <c r="L46" s="147">
        <v>204</v>
      </c>
      <c r="M46" s="147">
        <v>1</v>
      </c>
      <c r="N46" s="147">
        <v>278</v>
      </c>
      <c r="O46" s="147">
        <v>1</v>
      </c>
      <c r="P46" s="147">
        <v>920</v>
      </c>
    </row>
    <row r="47" spans="1:27" ht="15" x14ac:dyDescent="0.25">
      <c r="A47" s="128" t="s">
        <v>65</v>
      </c>
      <c r="B47" s="147">
        <v>0</v>
      </c>
      <c r="C47" s="147">
        <v>0</v>
      </c>
      <c r="D47" s="147">
        <v>0</v>
      </c>
      <c r="E47" s="147">
        <v>0</v>
      </c>
      <c r="F47" s="147">
        <v>0</v>
      </c>
      <c r="G47" s="147">
        <v>0</v>
      </c>
      <c r="H47" s="147">
        <v>58</v>
      </c>
      <c r="I47" s="147">
        <v>0</v>
      </c>
      <c r="J47" s="147">
        <v>13</v>
      </c>
      <c r="K47" s="147">
        <v>577</v>
      </c>
      <c r="L47" s="147">
        <v>11</v>
      </c>
      <c r="M47" s="147">
        <v>0</v>
      </c>
      <c r="N47" s="147">
        <v>57</v>
      </c>
      <c r="O47" s="147">
        <v>0</v>
      </c>
      <c r="P47" s="147">
        <v>716</v>
      </c>
    </row>
    <row r="48" spans="1:27" ht="15" x14ac:dyDescent="0.25">
      <c r="A48" s="128" t="s">
        <v>75</v>
      </c>
      <c r="B48" s="147">
        <v>0</v>
      </c>
      <c r="C48" s="147">
        <v>4</v>
      </c>
      <c r="D48" s="147">
        <v>0</v>
      </c>
      <c r="E48" s="147">
        <v>0</v>
      </c>
      <c r="F48" s="147">
        <v>0</v>
      </c>
      <c r="G48" s="147">
        <v>0</v>
      </c>
      <c r="H48" s="147">
        <v>0</v>
      </c>
      <c r="I48" s="147">
        <v>0</v>
      </c>
      <c r="J48" s="147">
        <v>120</v>
      </c>
      <c r="K48" s="147">
        <v>105</v>
      </c>
      <c r="L48" s="147">
        <v>52</v>
      </c>
      <c r="M48" s="147">
        <v>1</v>
      </c>
      <c r="N48" s="147">
        <v>313</v>
      </c>
      <c r="O48" s="147">
        <v>0</v>
      </c>
      <c r="P48" s="147">
        <v>595</v>
      </c>
    </row>
    <row r="49" spans="1:16" ht="15" x14ac:dyDescent="0.25">
      <c r="A49" s="128" t="s">
        <v>78</v>
      </c>
      <c r="B49" s="147">
        <v>0</v>
      </c>
      <c r="C49" s="147">
        <v>0</v>
      </c>
      <c r="D49" s="147">
        <v>0</v>
      </c>
      <c r="E49" s="147">
        <v>0</v>
      </c>
      <c r="F49" s="147">
        <v>0</v>
      </c>
      <c r="G49" s="147">
        <v>0</v>
      </c>
      <c r="H49" s="147">
        <v>0</v>
      </c>
      <c r="I49" s="147">
        <v>0</v>
      </c>
      <c r="J49" s="147">
        <v>0</v>
      </c>
      <c r="K49" s="147">
        <v>445</v>
      </c>
      <c r="L49" s="147">
        <v>12</v>
      </c>
      <c r="M49" s="147">
        <v>0</v>
      </c>
      <c r="N49" s="147">
        <v>0</v>
      </c>
      <c r="O49" s="147">
        <v>0</v>
      </c>
      <c r="P49" s="147">
        <v>457</v>
      </c>
    </row>
    <row r="50" spans="1:16" ht="15" x14ac:dyDescent="0.25">
      <c r="A50" s="128" t="s">
        <v>24</v>
      </c>
      <c r="B50" s="147">
        <v>0</v>
      </c>
      <c r="C50" s="147">
        <v>1</v>
      </c>
      <c r="D50" s="147">
        <v>0</v>
      </c>
      <c r="E50" s="147">
        <v>25</v>
      </c>
      <c r="F50" s="147">
        <v>0</v>
      </c>
      <c r="G50" s="147">
        <v>0</v>
      </c>
      <c r="H50" s="147">
        <v>28</v>
      </c>
      <c r="I50" s="147">
        <v>0</v>
      </c>
      <c r="J50" s="147">
        <v>0</v>
      </c>
      <c r="K50" s="147">
        <v>19</v>
      </c>
      <c r="L50" s="147">
        <v>0</v>
      </c>
      <c r="M50" s="147">
        <v>0</v>
      </c>
      <c r="N50" s="147">
        <v>174</v>
      </c>
      <c r="O50" s="147">
        <v>0</v>
      </c>
      <c r="P50" s="147">
        <v>247</v>
      </c>
    </row>
    <row r="51" spans="1:16" ht="15" x14ac:dyDescent="0.25">
      <c r="A51" s="128" t="s">
        <v>74</v>
      </c>
      <c r="B51" s="147">
        <v>0</v>
      </c>
      <c r="C51" s="147">
        <v>2</v>
      </c>
      <c r="D51" s="147">
        <v>0</v>
      </c>
      <c r="E51" s="147">
        <v>0</v>
      </c>
      <c r="F51" s="147">
        <v>0</v>
      </c>
      <c r="G51" s="147">
        <v>0</v>
      </c>
      <c r="H51" s="147">
        <v>15</v>
      </c>
      <c r="I51" s="147">
        <v>0</v>
      </c>
      <c r="J51" s="147">
        <v>0</v>
      </c>
      <c r="K51" s="147">
        <v>199</v>
      </c>
      <c r="L51" s="147">
        <v>3</v>
      </c>
      <c r="M51" s="147">
        <v>0</v>
      </c>
      <c r="N51" s="147">
        <v>0</v>
      </c>
      <c r="O51" s="147">
        <v>0</v>
      </c>
      <c r="P51" s="147">
        <v>219</v>
      </c>
    </row>
    <row r="52" spans="1:16" ht="15" x14ac:dyDescent="0.25">
      <c r="A52" s="128" t="s">
        <v>67</v>
      </c>
      <c r="B52" s="147">
        <v>0</v>
      </c>
      <c r="C52" s="147">
        <v>0</v>
      </c>
      <c r="D52" s="147">
        <v>0</v>
      </c>
      <c r="E52" s="147">
        <v>0</v>
      </c>
      <c r="F52" s="147">
        <v>0</v>
      </c>
      <c r="G52" s="147">
        <v>0</v>
      </c>
      <c r="H52" s="147">
        <v>0</v>
      </c>
      <c r="I52" s="147">
        <v>12</v>
      </c>
      <c r="J52" s="147">
        <v>1</v>
      </c>
      <c r="K52" s="147">
        <v>86</v>
      </c>
      <c r="L52" s="147">
        <v>0</v>
      </c>
      <c r="M52" s="147">
        <v>0</v>
      </c>
      <c r="N52" s="147">
        <v>108</v>
      </c>
      <c r="O52" s="147">
        <v>0</v>
      </c>
      <c r="P52" s="147">
        <v>207</v>
      </c>
    </row>
    <row r="53" spans="1:16" ht="15" x14ac:dyDescent="0.25">
      <c r="A53" s="128" t="s">
        <v>64</v>
      </c>
      <c r="B53" s="147">
        <v>0</v>
      </c>
      <c r="C53" s="147">
        <v>0</v>
      </c>
      <c r="D53" s="147">
        <v>0</v>
      </c>
      <c r="E53" s="147">
        <v>0</v>
      </c>
      <c r="F53" s="147">
        <v>0</v>
      </c>
      <c r="G53" s="147">
        <v>0</v>
      </c>
      <c r="H53" s="147">
        <v>119</v>
      </c>
      <c r="I53" s="147">
        <v>37</v>
      </c>
      <c r="J53" s="147">
        <v>0</v>
      </c>
      <c r="K53" s="147">
        <v>1</v>
      </c>
      <c r="L53" s="147">
        <v>1</v>
      </c>
      <c r="M53" s="147">
        <v>0</v>
      </c>
      <c r="N53" s="147">
        <v>3</v>
      </c>
      <c r="O53" s="147">
        <v>0</v>
      </c>
      <c r="P53" s="147">
        <v>161</v>
      </c>
    </row>
    <row r="54" spans="1:16" ht="15" x14ac:dyDescent="0.25">
      <c r="A54" s="128" t="s">
        <v>26</v>
      </c>
      <c r="B54" s="147">
        <v>0</v>
      </c>
      <c r="C54" s="147">
        <v>2</v>
      </c>
      <c r="D54" s="147">
        <v>0</v>
      </c>
      <c r="E54" s="147">
        <v>24</v>
      </c>
      <c r="F54" s="147">
        <v>0</v>
      </c>
      <c r="G54" s="147">
        <v>0</v>
      </c>
      <c r="H54" s="147">
        <v>36</v>
      </c>
      <c r="I54" s="147">
        <v>4</v>
      </c>
      <c r="J54" s="147">
        <v>0</v>
      </c>
      <c r="K54" s="147">
        <v>24</v>
      </c>
      <c r="L54" s="147">
        <v>0</v>
      </c>
      <c r="M54" s="147">
        <v>0</v>
      </c>
      <c r="N54" s="147">
        <v>51</v>
      </c>
      <c r="O54" s="147">
        <v>0</v>
      </c>
      <c r="P54" s="147">
        <v>141</v>
      </c>
    </row>
    <row r="55" spans="1:16" ht="15" x14ac:dyDescent="0.25">
      <c r="A55" s="128" t="s">
        <v>69</v>
      </c>
      <c r="B55" s="147">
        <v>0</v>
      </c>
      <c r="C55" s="147">
        <v>0</v>
      </c>
      <c r="D55" s="147">
        <v>0</v>
      </c>
      <c r="E55" s="147">
        <v>0</v>
      </c>
      <c r="F55" s="147">
        <v>0</v>
      </c>
      <c r="G55" s="147">
        <v>0</v>
      </c>
      <c r="H55" s="147">
        <v>0</v>
      </c>
      <c r="I55" s="147">
        <v>0</v>
      </c>
      <c r="J55" s="147">
        <v>0</v>
      </c>
      <c r="K55" s="147">
        <v>0</v>
      </c>
      <c r="L55" s="147">
        <v>0</v>
      </c>
      <c r="M55" s="147">
        <v>0</v>
      </c>
      <c r="N55" s="147">
        <v>117</v>
      </c>
      <c r="O55" s="147">
        <v>0</v>
      </c>
      <c r="P55" s="147">
        <v>117</v>
      </c>
    </row>
    <row r="56" spans="1:16" ht="15" x14ac:dyDescent="0.25">
      <c r="A56" s="128" t="s">
        <v>61</v>
      </c>
      <c r="B56" s="147">
        <v>0</v>
      </c>
      <c r="C56" s="147">
        <v>0</v>
      </c>
      <c r="D56" s="147">
        <v>0</v>
      </c>
      <c r="E56" s="147">
        <v>0</v>
      </c>
      <c r="F56" s="147">
        <v>0</v>
      </c>
      <c r="G56" s="147">
        <v>0</v>
      </c>
      <c r="H56" s="147">
        <v>0</v>
      </c>
      <c r="I56" s="147">
        <v>4</v>
      </c>
      <c r="J56" s="147">
        <v>1</v>
      </c>
      <c r="K56" s="147">
        <v>88</v>
      </c>
      <c r="L56" s="147">
        <v>0</v>
      </c>
      <c r="M56" s="147">
        <v>0</v>
      </c>
      <c r="N56" s="147">
        <v>23</v>
      </c>
      <c r="O56" s="147">
        <v>0</v>
      </c>
      <c r="P56" s="147">
        <v>116</v>
      </c>
    </row>
    <row r="57" spans="1:16" ht="15" x14ac:dyDescent="0.25">
      <c r="A57" s="128" t="s">
        <v>83</v>
      </c>
      <c r="B57" s="147">
        <v>0</v>
      </c>
      <c r="C57" s="147">
        <v>0</v>
      </c>
      <c r="D57" s="147">
        <v>0</v>
      </c>
      <c r="E57" s="147">
        <v>0</v>
      </c>
      <c r="F57" s="147">
        <v>20</v>
      </c>
      <c r="G57" s="147">
        <v>0</v>
      </c>
      <c r="H57" s="147">
        <v>7</v>
      </c>
      <c r="I57" s="147">
        <v>0</v>
      </c>
      <c r="J57" s="147">
        <v>0</v>
      </c>
      <c r="K57" s="147">
        <v>0</v>
      </c>
      <c r="L57" s="147">
        <v>0</v>
      </c>
      <c r="M57" s="147">
        <v>0</v>
      </c>
      <c r="N57" s="147">
        <v>0</v>
      </c>
      <c r="O57" s="147">
        <v>0</v>
      </c>
      <c r="P57" s="147">
        <v>27</v>
      </c>
    </row>
    <row r="58" spans="1:16" ht="15" x14ac:dyDescent="0.25">
      <c r="A58" s="128" t="s">
        <v>146</v>
      </c>
      <c r="B58" s="147">
        <v>0</v>
      </c>
      <c r="C58" s="147">
        <v>0</v>
      </c>
      <c r="D58" s="147">
        <v>27</v>
      </c>
      <c r="E58" s="147">
        <v>0</v>
      </c>
      <c r="F58" s="147">
        <v>0</v>
      </c>
      <c r="G58" s="147">
        <v>0</v>
      </c>
      <c r="H58" s="147">
        <v>0</v>
      </c>
      <c r="I58" s="147">
        <v>0</v>
      </c>
      <c r="J58" s="147">
        <v>0</v>
      </c>
      <c r="K58" s="147">
        <v>0</v>
      </c>
      <c r="L58" s="147">
        <v>0</v>
      </c>
      <c r="M58" s="147">
        <v>0</v>
      </c>
      <c r="N58" s="147">
        <v>0</v>
      </c>
      <c r="O58" s="147">
        <v>0</v>
      </c>
      <c r="P58" s="147">
        <v>27</v>
      </c>
    </row>
    <row r="59" spans="1:16" ht="15" x14ac:dyDescent="0.25">
      <c r="A59" s="128" t="s">
        <v>147</v>
      </c>
      <c r="B59" s="147">
        <v>0</v>
      </c>
      <c r="C59" s="147">
        <v>0</v>
      </c>
      <c r="D59" s="147">
        <v>0</v>
      </c>
      <c r="E59" s="147">
        <v>0</v>
      </c>
      <c r="F59" s="147">
        <v>27</v>
      </c>
      <c r="G59" s="147">
        <v>0</v>
      </c>
      <c r="H59" s="147">
        <v>0</v>
      </c>
      <c r="I59" s="147">
        <v>0</v>
      </c>
      <c r="J59" s="147">
        <v>0</v>
      </c>
      <c r="K59" s="147">
        <v>0</v>
      </c>
      <c r="L59" s="147">
        <v>0</v>
      </c>
      <c r="M59" s="147">
        <v>0</v>
      </c>
      <c r="N59" s="147">
        <v>0</v>
      </c>
      <c r="O59" s="147">
        <v>0</v>
      </c>
      <c r="P59" s="147">
        <v>27</v>
      </c>
    </row>
    <row r="60" spans="1:16" ht="15" x14ac:dyDescent="0.25">
      <c r="A60" s="128" t="s">
        <v>79</v>
      </c>
      <c r="B60" s="147">
        <v>0</v>
      </c>
      <c r="C60" s="147">
        <v>11</v>
      </c>
      <c r="D60" s="147">
        <v>0</v>
      </c>
      <c r="E60" s="147">
        <v>0</v>
      </c>
      <c r="F60" s="147">
        <v>0</v>
      </c>
      <c r="G60" s="147">
        <v>0</v>
      </c>
      <c r="H60" s="147">
        <v>9</v>
      </c>
      <c r="I60" s="147">
        <v>0</v>
      </c>
      <c r="J60" s="147">
        <v>0</v>
      </c>
      <c r="K60" s="147">
        <v>0</v>
      </c>
      <c r="L60" s="147">
        <v>0</v>
      </c>
      <c r="M60" s="147">
        <v>0</v>
      </c>
      <c r="N60" s="147">
        <v>0</v>
      </c>
      <c r="O60" s="147">
        <v>0</v>
      </c>
      <c r="P60" s="147">
        <v>20</v>
      </c>
    </row>
    <row r="61" spans="1:16" ht="15" x14ac:dyDescent="0.25">
      <c r="A61" s="128" t="s">
        <v>82</v>
      </c>
      <c r="B61" s="147">
        <v>0</v>
      </c>
      <c r="C61" s="147">
        <v>0</v>
      </c>
      <c r="D61" s="147">
        <v>0</v>
      </c>
      <c r="E61" s="147">
        <v>0</v>
      </c>
      <c r="F61" s="147">
        <v>0</v>
      </c>
      <c r="G61" s="147">
        <v>0</v>
      </c>
      <c r="H61" s="147">
        <v>0</v>
      </c>
      <c r="I61" s="147">
        <v>0</v>
      </c>
      <c r="J61" s="147">
        <v>0</v>
      </c>
      <c r="K61" s="147">
        <v>20</v>
      </c>
      <c r="L61" s="147">
        <v>0</v>
      </c>
      <c r="M61" s="147">
        <v>0</v>
      </c>
      <c r="N61" s="147">
        <v>0</v>
      </c>
      <c r="O61" s="147">
        <v>0</v>
      </c>
      <c r="P61" s="147">
        <v>20</v>
      </c>
    </row>
    <row r="62" spans="1:16" ht="15" x14ac:dyDescent="0.25">
      <c r="A62" s="128" t="s">
        <v>84</v>
      </c>
      <c r="B62" s="147">
        <v>0</v>
      </c>
      <c r="C62" s="147">
        <v>0</v>
      </c>
      <c r="D62" s="147">
        <v>0</v>
      </c>
      <c r="E62" s="147">
        <v>0</v>
      </c>
      <c r="F62" s="147">
        <v>0</v>
      </c>
      <c r="G62" s="147">
        <v>0</v>
      </c>
      <c r="H62" s="147">
        <v>16</v>
      </c>
      <c r="I62" s="147">
        <v>0</v>
      </c>
      <c r="J62" s="147">
        <v>0</v>
      </c>
      <c r="K62" s="147">
        <v>0</v>
      </c>
      <c r="L62" s="147">
        <v>0</v>
      </c>
      <c r="M62" s="147">
        <v>0</v>
      </c>
      <c r="N62" s="147">
        <v>0</v>
      </c>
      <c r="O62" s="147">
        <v>0</v>
      </c>
      <c r="P62" s="147">
        <v>16</v>
      </c>
    </row>
    <row r="63" spans="1:16" ht="15" x14ac:dyDescent="0.25">
      <c r="A63" s="128" t="s">
        <v>81</v>
      </c>
      <c r="B63" s="147">
        <v>0</v>
      </c>
      <c r="C63" s="147">
        <v>0</v>
      </c>
      <c r="D63" s="147">
        <v>0</v>
      </c>
      <c r="E63" s="147">
        <v>0</v>
      </c>
      <c r="F63" s="147">
        <v>0</v>
      </c>
      <c r="G63" s="147">
        <v>0</v>
      </c>
      <c r="H63" s="147">
        <v>0</v>
      </c>
      <c r="I63" s="147">
        <v>0</v>
      </c>
      <c r="J63" s="147">
        <v>1</v>
      </c>
      <c r="K63" s="147">
        <v>5</v>
      </c>
      <c r="L63" s="147">
        <v>0</v>
      </c>
      <c r="M63" s="147">
        <v>0</v>
      </c>
      <c r="N63" s="147">
        <v>5</v>
      </c>
      <c r="O63" s="147">
        <v>0</v>
      </c>
      <c r="P63" s="147">
        <v>11</v>
      </c>
    </row>
    <row r="64" spans="1:16" ht="15" x14ac:dyDescent="0.25">
      <c r="A64" s="128" t="s">
        <v>62</v>
      </c>
      <c r="B64" s="147">
        <v>0</v>
      </c>
      <c r="C64" s="147">
        <v>0</v>
      </c>
      <c r="D64" s="147">
        <v>0</v>
      </c>
      <c r="E64" s="147">
        <v>0</v>
      </c>
      <c r="F64" s="147">
        <v>0</v>
      </c>
      <c r="G64" s="147">
        <v>0</v>
      </c>
      <c r="H64" s="147">
        <v>0</v>
      </c>
      <c r="I64" s="147">
        <v>0</v>
      </c>
      <c r="J64" s="147">
        <v>0</v>
      </c>
      <c r="K64" s="147">
        <v>4</v>
      </c>
      <c r="L64" s="147">
        <v>0</v>
      </c>
      <c r="M64" s="147">
        <v>0</v>
      </c>
      <c r="N64" s="147">
        <v>7</v>
      </c>
      <c r="O64" s="147">
        <v>0</v>
      </c>
      <c r="P64" s="147">
        <v>11</v>
      </c>
    </row>
    <row r="65" spans="1:16" ht="15" x14ac:dyDescent="0.25">
      <c r="A65" s="128" t="s">
        <v>148</v>
      </c>
      <c r="B65" s="147">
        <v>1</v>
      </c>
      <c r="C65" s="147">
        <v>0</v>
      </c>
      <c r="D65" s="147">
        <v>0</v>
      </c>
      <c r="E65" s="147">
        <v>0</v>
      </c>
      <c r="F65" s="147">
        <v>0</v>
      </c>
      <c r="G65" s="147">
        <v>0</v>
      </c>
      <c r="H65" s="147">
        <v>1</v>
      </c>
      <c r="I65" s="147">
        <v>0</v>
      </c>
      <c r="J65" s="147">
        <v>0</v>
      </c>
      <c r="K65" s="147">
        <v>2</v>
      </c>
      <c r="L65" s="147">
        <v>0</v>
      </c>
      <c r="M65" s="147">
        <v>0</v>
      </c>
      <c r="N65" s="147">
        <v>0</v>
      </c>
      <c r="O65" s="147">
        <v>1</v>
      </c>
      <c r="P65" s="147">
        <v>5</v>
      </c>
    </row>
    <row r="66" spans="1:16" ht="15" x14ac:dyDescent="0.25">
      <c r="A66" s="128" t="s">
        <v>80</v>
      </c>
      <c r="B66" s="147">
        <v>0</v>
      </c>
      <c r="C66" s="147">
        <v>0</v>
      </c>
      <c r="D66" s="147">
        <v>0</v>
      </c>
      <c r="E66" s="147">
        <v>0</v>
      </c>
      <c r="F66" s="147">
        <v>0</v>
      </c>
      <c r="G66" s="147">
        <v>0</v>
      </c>
      <c r="H66" s="147">
        <v>0</v>
      </c>
      <c r="I66" s="147">
        <v>0</v>
      </c>
      <c r="J66" s="147">
        <v>1</v>
      </c>
      <c r="K66" s="147">
        <v>1</v>
      </c>
      <c r="L66" s="147">
        <v>0</v>
      </c>
      <c r="M66" s="147">
        <v>0</v>
      </c>
      <c r="N66" s="147">
        <v>3</v>
      </c>
      <c r="O66" s="147">
        <v>0</v>
      </c>
      <c r="P66" s="147">
        <v>5</v>
      </c>
    </row>
    <row r="67" spans="1:16" ht="15" x14ac:dyDescent="0.25">
      <c r="A67" s="128" t="s">
        <v>122</v>
      </c>
      <c r="B67" s="147">
        <v>0</v>
      </c>
      <c r="C67" s="147">
        <v>0</v>
      </c>
      <c r="D67" s="147">
        <v>0</v>
      </c>
      <c r="E67" s="147">
        <v>0</v>
      </c>
      <c r="F67" s="147">
        <v>0</v>
      </c>
      <c r="G67" s="147">
        <v>0</v>
      </c>
      <c r="H67" s="147">
        <v>0</v>
      </c>
      <c r="I67" s="147">
        <v>5</v>
      </c>
      <c r="J67" s="147">
        <v>0</v>
      </c>
      <c r="K67" s="147">
        <v>0</v>
      </c>
      <c r="L67" s="147">
        <v>0</v>
      </c>
      <c r="M67" s="147">
        <v>0</v>
      </c>
      <c r="N67" s="147">
        <v>0</v>
      </c>
      <c r="O67" s="147">
        <v>0</v>
      </c>
      <c r="P67" s="147">
        <v>5</v>
      </c>
    </row>
    <row r="68" spans="1:16" ht="15" x14ac:dyDescent="0.25">
      <c r="A68" s="128" t="s">
        <v>85</v>
      </c>
      <c r="B68" s="147">
        <v>0</v>
      </c>
      <c r="C68" s="147">
        <v>0</v>
      </c>
      <c r="D68" s="147">
        <v>0</v>
      </c>
      <c r="E68" s="147">
        <v>0</v>
      </c>
      <c r="F68" s="147">
        <v>0</v>
      </c>
      <c r="G68" s="147">
        <v>0</v>
      </c>
      <c r="H68" s="147">
        <v>1</v>
      </c>
      <c r="I68" s="147">
        <v>0</v>
      </c>
      <c r="J68" s="147">
        <v>1</v>
      </c>
      <c r="K68" s="147">
        <v>1</v>
      </c>
      <c r="L68" s="147">
        <v>0</v>
      </c>
      <c r="M68" s="147">
        <v>0</v>
      </c>
      <c r="N68" s="147">
        <v>0</v>
      </c>
      <c r="O68" s="147">
        <v>1</v>
      </c>
      <c r="P68" s="147">
        <v>4</v>
      </c>
    </row>
    <row r="69" spans="1:16" ht="15" x14ac:dyDescent="0.25">
      <c r="A69" s="128" t="s">
        <v>144</v>
      </c>
      <c r="B69" s="147">
        <v>0</v>
      </c>
      <c r="C69" s="147">
        <v>0</v>
      </c>
      <c r="D69" s="147">
        <v>0</v>
      </c>
      <c r="E69" s="147">
        <v>0</v>
      </c>
      <c r="F69" s="147">
        <v>1</v>
      </c>
      <c r="G69" s="147">
        <v>1</v>
      </c>
      <c r="H69" s="147">
        <v>0</v>
      </c>
      <c r="I69" s="147">
        <v>0</v>
      </c>
      <c r="J69" s="147">
        <v>0</v>
      </c>
      <c r="K69" s="147">
        <v>0</v>
      </c>
      <c r="L69" s="147">
        <v>0</v>
      </c>
      <c r="M69" s="147">
        <v>0</v>
      </c>
      <c r="N69" s="147">
        <v>0</v>
      </c>
      <c r="O69" s="147">
        <v>0</v>
      </c>
      <c r="P69" s="147">
        <v>2</v>
      </c>
    </row>
    <row r="70" spans="1:16" ht="15" x14ac:dyDescent="0.25">
      <c r="A70" s="128" t="s">
        <v>149</v>
      </c>
      <c r="B70" s="147">
        <v>0</v>
      </c>
      <c r="C70" s="147">
        <v>0</v>
      </c>
      <c r="D70" s="147">
        <v>0</v>
      </c>
      <c r="E70" s="147">
        <v>0</v>
      </c>
      <c r="F70" s="147">
        <v>0</v>
      </c>
      <c r="G70" s="147">
        <v>0</v>
      </c>
      <c r="H70" s="147">
        <v>0</v>
      </c>
      <c r="I70" s="147">
        <v>0</v>
      </c>
      <c r="J70" s="147">
        <v>0</v>
      </c>
      <c r="K70" s="147">
        <v>0</v>
      </c>
      <c r="L70" s="147">
        <v>1</v>
      </c>
      <c r="M70" s="147">
        <v>0</v>
      </c>
      <c r="N70" s="147">
        <v>0</v>
      </c>
      <c r="O70" s="147">
        <v>0</v>
      </c>
      <c r="P70" s="147">
        <v>0</v>
      </c>
    </row>
    <row r="71" spans="1:16" ht="15" x14ac:dyDescent="0.25">
      <c r="A71" s="128" t="s">
        <v>86</v>
      </c>
      <c r="B71" s="147">
        <v>0</v>
      </c>
      <c r="C71" s="147">
        <v>0</v>
      </c>
      <c r="D71" s="147">
        <v>0</v>
      </c>
      <c r="E71" s="147">
        <v>0</v>
      </c>
      <c r="F71" s="147">
        <v>0</v>
      </c>
      <c r="G71" s="147">
        <v>0</v>
      </c>
      <c r="H71" s="147">
        <v>0</v>
      </c>
      <c r="I71" s="147">
        <v>0</v>
      </c>
      <c r="J71" s="147">
        <v>0</v>
      </c>
      <c r="K71" s="147">
        <v>0</v>
      </c>
      <c r="L71" s="147">
        <v>1</v>
      </c>
      <c r="M71" s="147">
        <v>0</v>
      </c>
      <c r="N71" s="147">
        <v>0</v>
      </c>
      <c r="O71" s="147">
        <v>0</v>
      </c>
      <c r="P71" s="147">
        <v>0</v>
      </c>
    </row>
    <row r="72" spans="1:16" ht="15" x14ac:dyDescent="0.25">
      <c r="A72" s="128" t="s">
        <v>66</v>
      </c>
      <c r="B72" s="128">
        <v>0</v>
      </c>
      <c r="C72" s="128">
        <v>0</v>
      </c>
      <c r="D72" s="161">
        <v>0</v>
      </c>
      <c r="E72" s="161">
        <v>0</v>
      </c>
      <c r="F72" s="161">
        <v>0</v>
      </c>
      <c r="G72" s="161">
        <v>0</v>
      </c>
      <c r="H72" s="161">
        <v>0</v>
      </c>
      <c r="I72" s="161">
        <v>0</v>
      </c>
      <c r="J72" s="161">
        <v>1</v>
      </c>
      <c r="K72" s="161">
        <v>0</v>
      </c>
      <c r="L72" s="161">
        <v>0</v>
      </c>
      <c r="M72" s="161">
        <v>0</v>
      </c>
      <c r="N72" s="161">
        <v>0</v>
      </c>
      <c r="O72" s="161">
        <v>0</v>
      </c>
      <c r="P72" s="147">
        <v>0</v>
      </c>
    </row>
    <row r="74" spans="1:16" ht="18.75" x14ac:dyDescent="0.3">
      <c r="A74" s="130" t="s">
        <v>115</v>
      </c>
    </row>
    <row r="76" spans="1:16" ht="15" x14ac:dyDescent="0.25">
      <c r="A76" s="128" t="s">
        <v>34</v>
      </c>
      <c r="B76" s="128" t="s">
        <v>87</v>
      </c>
    </row>
    <row r="77" spans="1:16" ht="15" x14ac:dyDescent="0.25">
      <c r="A77" s="128" t="s">
        <v>35</v>
      </c>
      <c r="B77" s="128" t="s">
        <v>88</v>
      </c>
    </row>
    <row r="78" spans="1:16" ht="15" x14ac:dyDescent="0.25">
      <c r="A78" s="128" t="s">
        <v>36</v>
      </c>
      <c r="B78" s="128" t="s">
        <v>89</v>
      </c>
    </row>
    <row r="79" spans="1:16" ht="15" x14ac:dyDescent="0.25">
      <c r="A79" s="128" t="s">
        <v>37</v>
      </c>
      <c r="B79" s="128" t="s">
        <v>90</v>
      </c>
    </row>
    <row r="80" spans="1:16" ht="15" x14ac:dyDescent="0.25">
      <c r="A80" s="128" t="s">
        <v>38</v>
      </c>
      <c r="B80" s="128" t="s">
        <v>91</v>
      </c>
    </row>
    <row r="81" spans="1:2" ht="15" x14ac:dyDescent="0.25">
      <c r="A81" s="128" t="s">
        <v>39</v>
      </c>
      <c r="B81" s="128" t="s">
        <v>92</v>
      </c>
    </row>
    <row r="82" spans="1:2" ht="15" x14ac:dyDescent="0.25">
      <c r="A82" s="128" t="s">
        <v>40</v>
      </c>
      <c r="B82" s="128" t="s">
        <v>93</v>
      </c>
    </row>
    <row r="83" spans="1:2" ht="15" x14ac:dyDescent="0.25">
      <c r="A83" s="128" t="s">
        <v>41</v>
      </c>
      <c r="B83" s="128" t="s">
        <v>94</v>
      </c>
    </row>
    <row r="84" spans="1:2" ht="15" x14ac:dyDescent="0.25">
      <c r="A84" s="128" t="s">
        <v>42</v>
      </c>
      <c r="B84" s="128" t="s">
        <v>95</v>
      </c>
    </row>
    <row r="85" spans="1:2" ht="15" x14ac:dyDescent="0.25">
      <c r="A85" s="128" t="s">
        <v>43</v>
      </c>
      <c r="B85" s="128" t="s">
        <v>96</v>
      </c>
    </row>
    <row r="86" spans="1:2" ht="15" x14ac:dyDescent="0.25">
      <c r="A86" s="128" t="s">
        <v>44</v>
      </c>
      <c r="B86" s="128" t="s">
        <v>97</v>
      </c>
    </row>
    <row r="87" spans="1:2" ht="15" x14ac:dyDescent="0.25">
      <c r="A87" s="128" t="s">
        <v>45</v>
      </c>
      <c r="B87" s="128" t="s">
        <v>98</v>
      </c>
    </row>
    <row r="88" spans="1:2" ht="15" x14ac:dyDescent="0.25">
      <c r="A88" s="128" t="s">
        <v>46</v>
      </c>
      <c r="B88" s="128" t="s">
        <v>99</v>
      </c>
    </row>
    <row r="89" spans="1:2" ht="15" x14ac:dyDescent="0.25">
      <c r="A89" s="128" t="s">
        <v>47</v>
      </c>
      <c r="B89" s="128" t="s">
        <v>100</v>
      </c>
    </row>
    <row r="90" spans="1:2" ht="15" x14ac:dyDescent="0.25">
      <c r="A90" s="128" t="s">
        <v>48</v>
      </c>
      <c r="B90" s="128" t="s">
        <v>101</v>
      </c>
    </row>
    <row r="91" spans="1:2" ht="15" x14ac:dyDescent="0.25">
      <c r="A91" s="128" t="s">
        <v>49</v>
      </c>
      <c r="B91" s="128" t="s">
        <v>102</v>
      </c>
    </row>
    <row r="92" spans="1:2" ht="15" x14ac:dyDescent="0.25">
      <c r="A92" s="128" t="s">
        <v>50</v>
      </c>
      <c r="B92" s="128" t="s">
        <v>103</v>
      </c>
    </row>
    <row r="93" spans="1:2" ht="15" x14ac:dyDescent="0.25">
      <c r="A93" s="128" t="s">
        <v>51</v>
      </c>
      <c r="B93" s="128" t="s">
        <v>104</v>
      </c>
    </row>
    <row r="94" spans="1:2" ht="15" x14ac:dyDescent="0.25">
      <c r="A94" s="128" t="s">
        <v>52</v>
      </c>
      <c r="B94" s="128" t="s">
        <v>105</v>
      </c>
    </row>
    <row r="95" spans="1:2" ht="15" x14ac:dyDescent="0.25">
      <c r="A95" s="128" t="s">
        <v>53</v>
      </c>
      <c r="B95" s="128" t="s">
        <v>106</v>
      </c>
    </row>
    <row r="96" spans="1:2" ht="15" x14ac:dyDescent="0.25">
      <c r="A96" s="128" t="s">
        <v>54</v>
      </c>
      <c r="B96" s="128" t="s">
        <v>107</v>
      </c>
    </row>
    <row r="97" spans="1:2" ht="15" x14ac:dyDescent="0.25">
      <c r="A97" s="128" t="s">
        <v>55</v>
      </c>
      <c r="B97" s="128" t="s">
        <v>108</v>
      </c>
    </row>
    <row r="98" spans="1:2" ht="15" x14ac:dyDescent="0.25">
      <c r="A98" s="128" t="s">
        <v>56</v>
      </c>
      <c r="B98" s="128" t="s">
        <v>109</v>
      </c>
    </row>
    <row r="99" spans="1:2" ht="15" x14ac:dyDescent="0.25">
      <c r="A99" s="128" t="s">
        <v>57</v>
      </c>
      <c r="B99" s="128" t="s">
        <v>110</v>
      </c>
    </row>
    <row r="100" spans="1:2" ht="15" x14ac:dyDescent="0.25">
      <c r="A100" s="128" t="s">
        <v>58</v>
      </c>
      <c r="B100" s="128" t="s">
        <v>111</v>
      </c>
    </row>
  </sheetData>
  <pageMargins left="0.7" right="0.7" top="0.75" bottom="0.75" header="0.3" footer="0.3"/>
  <pageSetup paperSize="9" orientation="portrait" r:id="rId1"/>
  <tableParts count="2">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6</vt:i4>
      </vt:variant>
    </vt:vector>
  </HeadingPairs>
  <TitlesOfParts>
    <vt:vector size="6" baseType="lpstr">
      <vt:lpstr>Helårsbalans</vt:lpstr>
      <vt:lpstr>2024_2025_kvartal</vt:lpstr>
      <vt:lpstr>2025_2026_kvartal</vt:lpstr>
      <vt:lpstr>Handel per land 2024-2025</vt:lpstr>
      <vt:lpstr>Handel per kategori 2021-2025</vt:lpstr>
      <vt:lpstr>Detaljerad import och export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Marknadsbalans nötkött</dc:title>
  <dc:creator>Jordbruksverket@jordbruksverket.se</dc:creator>
  <cp:lastModifiedBy>Åsa Lannhard Öberg</cp:lastModifiedBy>
  <dcterms:created xsi:type="dcterms:W3CDTF">2021-04-07T08:36:25Z</dcterms:created>
  <dcterms:modified xsi:type="dcterms:W3CDTF">2026-06-09T11:26:19Z</dcterms:modified>
</cp:coreProperties>
</file>