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4.xml" ContentType="application/vnd.openxmlformats-officedocument.themeOverrid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Enhet\Livsmedelskedjan och exportenheten\Verksamhetsområden\Animalier\Marknadsbalanser animalier\Balans NÖTKÖTT\"/>
    </mc:Choice>
  </mc:AlternateContent>
  <xr:revisionPtr revIDLastSave="0" documentId="13_ncr:1_{190C04E5-89FB-4DAA-A29D-CE3A2F9A8CEF}" xr6:coauthVersionLast="47" xr6:coauthVersionMax="47" xr10:uidLastSave="{00000000-0000-0000-0000-000000000000}"/>
  <bookViews>
    <workbookView xWindow="-110" yWindow="-110" windowWidth="19420" windowHeight="11500" activeTab="2" xr2:uid="{00000000-000D-0000-FFFF-FFFF00000000}"/>
  </bookViews>
  <sheets>
    <sheet name="Helårsbalans" sheetId="8" r:id="rId1"/>
    <sheet name="2024_2025_kvartal" sheetId="14" r:id="rId2"/>
    <sheet name="2025_2026_kvartal" sheetId="13" r:id="rId3"/>
    <sheet name="Handel per land 2024-2025" sheetId="9" r:id="rId4"/>
    <sheet name="Handel per kategori 2021-2025" sheetId="10" r:id="rId5"/>
    <sheet name="Detaljerad import och export"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3" l="1"/>
  <c r="H15" i="13"/>
  <c r="E16" i="13"/>
  <c r="F16" i="13" s="1"/>
  <c r="E15" i="13"/>
  <c r="F15" i="13" s="1"/>
  <c r="I17" i="13"/>
  <c r="H17" i="13"/>
  <c r="D17" i="13"/>
  <c r="C17" i="13"/>
  <c r="B17" i="13"/>
  <c r="H19" i="14"/>
  <c r="H16" i="14"/>
  <c r="H13" i="14"/>
  <c r="H13" i="13"/>
  <c r="H12" i="13"/>
  <c r="G34" i="9"/>
  <c r="H32" i="9"/>
  <c r="H33" i="9"/>
  <c r="G32" i="9"/>
  <c r="G33" i="9"/>
  <c r="H16" i="9"/>
  <c r="G16" i="9"/>
  <c r="G14" i="9"/>
  <c r="H14" i="9"/>
  <c r="G15" i="9"/>
  <c r="H15" i="9"/>
  <c r="E17" i="13" l="1"/>
  <c r="G16" i="13"/>
  <c r="F17" i="13"/>
  <c r="G15" i="13"/>
  <c r="G17" i="13" s="1"/>
  <c r="E58" i="8"/>
  <c r="F58" i="8" s="1"/>
  <c r="E22" i="14"/>
  <c r="G22" i="14" s="1"/>
  <c r="E21" i="14"/>
  <c r="G21" i="14" s="1"/>
  <c r="I23" i="14"/>
  <c r="H23" i="14"/>
  <c r="D23" i="14"/>
  <c r="C23" i="14"/>
  <c r="B23" i="14"/>
  <c r="I20" i="14"/>
  <c r="H20" i="14"/>
  <c r="D20" i="14"/>
  <c r="C20" i="14"/>
  <c r="B20" i="14"/>
  <c r="E19" i="14"/>
  <c r="G19" i="14" s="1"/>
  <c r="G20" i="14" s="1"/>
  <c r="E18" i="14"/>
  <c r="F18" i="14" s="1"/>
  <c r="H18" i="14"/>
  <c r="E20" i="14" l="1"/>
  <c r="E23" i="14"/>
  <c r="G58" i="8"/>
  <c r="G23" i="14"/>
  <c r="F21" i="14"/>
  <c r="F22" i="14"/>
  <c r="G18" i="14"/>
  <c r="F19" i="14"/>
  <c r="F20" i="14" s="1"/>
  <c r="F23" i="14" l="1"/>
  <c r="I17" i="14"/>
  <c r="D17" i="14"/>
  <c r="C17" i="14"/>
  <c r="B17" i="14"/>
  <c r="H15" i="14"/>
  <c r="E15" i="14" s="1"/>
  <c r="F15" i="14" s="1"/>
  <c r="H12" i="14"/>
  <c r="G15" i="14" l="1"/>
  <c r="H17" i="14" l="1"/>
  <c r="E16" i="14"/>
  <c r="E13" i="14"/>
  <c r="F13" i="14" s="1"/>
  <c r="E10" i="14"/>
  <c r="F10" i="14" s="1"/>
  <c r="C11" i="14"/>
  <c r="D11" i="14"/>
  <c r="H11" i="14"/>
  <c r="I11" i="14"/>
  <c r="B11" i="14"/>
  <c r="I14" i="14"/>
  <c r="D14" i="14"/>
  <c r="C14" i="14"/>
  <c r="B14" i="14"/>
  <c r="E12" i="14"/>
  <c r="E9" i="14"/>
  <c r="G9" i="14" s="1"/>
  <c r="E8" i="14"/>
  <c r="F8" i="14" s="1"/>
  <c r="E7" i="14"/>
  <c r="G7" i="14" s="1"/>
  <c r="E6" i="14"/>
  <c r="G6" i="14" s="1"/>
  <c r="G16" i="14" l="1"/>
  <c r="G17" i="14" s="1"/>
  <c r="E17" i="14"/>
  <c r="F16" i="14"/>
  <c r="F17" i="14" s="1"/>
  <c r="G10" i="14"/>
  <c r="G11" i="14" s="1"/>
  <c r="E11" i="14"/>
  <c r="H14" i="14"/>
  <c r="G8" i="14"/>
  <c r="G13" i="14"/>
  <c r="F12" i="14"/>
  <c r="F14" i="14" s="1"/>
  <c r="G12" i="14"/>
  <c r="F9" i="14"/>
  <c r="F11" i="14" s="1"/>
  <c r="F6" i="14"/>
  <c r="E14" i="14"/>
  <c r="F7" i="14"/>
  <c r="G14" i="14" l="1"/>
  <c r="E56" i="8"/>
  <c r="G56" i="8" s="1"/>
  <c r="F56" i="8" l="1"/>
  <c r="C11" i="13" l="1"/>
  <c r="D11" i="13"/>
  <c r="H11" i="13"/>
  <c r="I11" i="13"/>
  <c r="B11" i="13"/>
  <c r="E10" i="13"/>
  <c r="G10" i="13" s="1"/>
  <c r="I14" i="13"/>
  <c r="D14" i="13"/>
  <c r="C14" i="13"/>
  <c r="B14" i="13"/>
  <c r="E13" i="13"/>
  <c r="E12" i="13"/>
  <c r="F12" i="13" s="1"/>
  <c r="E9" i="13"/>
  <c r="E8" i="13"/>
  <c r="G8" i="13" s="1"/>
  <c r="E7" i="13"/>
  <c r="G7" i="13" s="1"/>
  <c r="E6" i="13"/>
  <c r="G6" i="13" s="1"/>
  <c r="E11" i="13" l="1"/>
  <c r="F10" i="13"/>
  <c r="F6" i="13"/>
  <c r="G12" i="13"/>
  <c r="H14" i="13"/>
  <c r="F13" i="13"/>
  <c r="F14" i="13" s="1"/>
  <c r="E14" i="13"/>
  <c r="G13" i="13"/>
  <c r="F7" i="13"/>
  <c r="F9" i="13"/>
  <c r="G9" i="13"/>
  <c r="G11" i="13" s="1"/>
  <c r="F8" i="13"/>
  <c r="F11" i="13" l="1"/>
  <c r="G14" i="13"/>
  <c r="F30" i="10"/>
  <c r="F20" i="10"/>
  <c r="E55" i="8" l="1"/>
  <c r="F55" i="8" s="1"/>
  <c r="G55" i="8" l="1"/>
  <c r="E54" i="8" l="1"/>
  <c r="G54" i="8" s="1"/>
  <c r="F54" i="8" l="1"/>
  <c r="E30" i="10" l="1"/>
  <c r="D30" i="10"/>
  <c r="C30" i="10"/>
  <c r="B30" i="10"/>
  <c r="E20" i="10"/>
  <c r="D20" i="10"/>
  <c r="C20" i="10"/>
  <c r="B20" i="10"/>
  <c r="F33" i="9" l="1"/>
  <c r="E33" i="9"/>
  <c r="D33" i="9"/>
  <c r="C33" i="9"/>
  <c r="B33" i="9"/>
  <c r="F32" i="9"/>
  <c r="E32" i="9"/>
  <c r="D32" i="9"/>
  <c r="C32" i="9"/>
  <c r="B32" i="9"/>
  <c r="F15" i="9"/>
  <c r="E15" i="9"/>
  <c r="D15" i="9"/>
  <c r="C15" i="9"/>
  <c r="B15" i="9"/>
  <c r="F14" i="9"/>
  <c r="E14" i="9"/>
  <c r="D14" i="9"/>
  <c r="C14" i="9"/>
  <c r="B14" i="9"/>
  <c r="C16" i="9" l="1"/>
  <c r="C34" i="9"/>
  <c r="F34" i="9"/>
  <c r="B16" i="9"/>
  <c r="E16" i="9"/>
  <c r="D16" i="9"/>
  <c r="F16" i="9"/>
  <c r="B34" i="9"/>
  <c r="D34" i="9"/>
  <c r="E34" i="9"/>
  <c r="H34" i="9" l="1"/>
  <c r="E53" i="8" l="1"/>
  <c r="F53" i="8" s="1"/>
  <c r="G53" i="8" l="1"/>
  <c r="E57" i="8" l="1"/>
  <c r="G57" i="8" s="1"/>
  <c r="E52" i="8"/>
  <c r="G52" i="8" s="1"/>
  <c r="E51" i="8"/>
  <c r="G51" i="8" s="1"/>
  <c r="E50" i="8"/>
  <c r="F50" i="8" s="1"/>
  <c r="E49" i="8"/>
  <c r="G49" i="8" s="1"/>
  <c r="E48" i="8"/>
  <c r="F48" i="8" s="1"/>
  <c r="E47" i="8"/>
  <c r="G47" i="8" s="1"/>
  <c r="E46" i="8"/>
  <c r="G46" i="8" s="1"/>
  <c r="E45" i="8"/>
  <c r="G45" i="8" s="1"/>
  <c r="E44" i="8"/>
  <c r="G44" i="8" s="1"/>
  <c r="E43" i="8"/>
  <c r="G43" i="8" s="1"/>
  <c r="E42" i="8"/>
  <c r="F42" i="8" s="1"/>
  <c r="E41" i="8"/>
  <c r="G41" i="8" s="1"/>
  <c r="E40" i="8"/>
  <c r="F40" i="8" s="1"/>
  <c r="E39" i="8"/>
  <c r="G39" i="8" s="1"/>
  <c r="E38" i="8"/>
  <c r="G38" i="8" s="1"/>
  <c r="E37" i="8"/>
  <c r="F37" i="8" s="1"/>
  <c r="E36" i="8"/>
  <c r="G36" i="8" s="1"/>
  <c r="E35" i="8"/>
  <c r="G35" i="8" s="1"/>
  <c r="E34" i="8"/>
  <c r="F34" i="8" s="1"/>
  <c r="E33" i="8"/>
  <c r="F33" i="8" s="1"/>
  <c r="E32" i="8"/>
  <c r="F32" i="8" s="1"/>
  <c r="E31" i="8"/>
  <c r="G31" i="8" s="1"/>
  <c r="E30" i="8"/>
  <c r="G30" i="8" s="1"/>
  <c r="E29" i="8"/>
  <c r="G29" i="8" s="1"/>
  <c r="E28" i="8"/>
  <c r="G28" i="8" s="1"/>
  <c r="E27" i="8"/>
  <c r="G27" i="8" s="1"/>
  <c r="E26" i="8"/>
  <c r="F26" i="8" s="1"/>
  <c r="E25" i="8"/>
  <c r="G25" i="8" s="1"/>
  <c r="E24" i="8"/>
  <c r="F24" i="8" s="1"/>
  <c r="E23" i="8"/>
  <c r="G23" i="8" s="1"/>
  <c r="E22" i="8"/>
  <c r="G22" i="8" s="1"/>
  <c r="E21" i="8"/>
  <c r="G21" i="8" s="1"/>
  <c r="E20" i="8"/>
  <c r="G20" i="8" s="1"/>
  <c r="E19" i="8"/>
  <c r="G19" i="8" s="1"/>
  <c r="E18" i="8"/>
  <c r="F18" i="8" s="1"/>
  <c r="E17" i="8"/>
  <c r="F17" i="8" s="1"/>
  <c r="E16" i="8"/>
  <c r="F16" i="8" s="1"/>
  <c r="E15" i="8"/>
  <c r="F15" i="8" s="1"/>
  <c r="E14" i="8"/>
  <c r="G14" i="8" s="1"/>
  <c r="E13" i="8"/>
  <c r="G37" i="8" l="1"/>
  <c r="F25" i="8"/>
  <c r="G26" i="8"/>
  <c r="G15" i="8"/>
  <c r="F21" i="8"/>
  <c r="F43" i="8"/>
  <c r="G33" i="8"/>
  <c r="G16" i="8"/>
  <c r="F29" i="8"/>
  <c r="F35" i="8"/>
  <c r="G40" i="8"/>
  <c r="G13" i="8"/>
  <c r="F13" i="8"/>
  <c r="G18" i="8"/>
  <c r="G32" i="8"/>
  <c r="F41" i="8"/>
  <c r="F45" i="8"/>
  <c r="F27" i="8"/>
  <c r="F19" i="8"/>
  <c r="G24" i="8"/>
  <c r="G42" i="8"/>
  <c r="G34" i="8"/>
  <c r="F51" i="8"/>
  <c r="G50" i="8"/>
  <c r="F49" i="8"/>
  <c r="G48" i="8"/>
  <c r="F57" i="8"/>
  <c r="F14" i="8"/>
  <c r="F22" i="8"/>
  <c r="F30" i="8"/>
  <c r="F38" i="8"/>
  <c r="F46" i="8"/>
  <c r="G17" i="8"/>
  <c r="F20" i="8"/>
  <c r="F28" i="8"/>
  <c r="F36" i="8"/>
  <c r="F44" i="8"/>
  <c r="F52" i="8"/>
  <c r="F23" i="8"/>
  <c r="F31" i="8"/>
  <c r="F39" i="8"/>
  <c r="F47" i="8"/>
</calcChain>
</file>

<file path=xl/sharedStrings.xml><?xml version="1.0" encoding="utf-8"?>
<sst xmlns="http://schemas.openxmlformats.org/spreadsheetml/2006/main" count="294" uniqueCount="186">
  <si>
    <t>Produktion</t>
  </si>
  <si>
    <t>Import</t>
  </si>
  <si>
    <t>Export</t>
  </si>
  <si>
    <t>Totalkonsumtion</t>
  </si>
  <si>
    <t>Totalkonsumtion kg/capita</t>
  </si>
  <si>
    <t>Hemslakt</t>
  </si>
  <si>
    <t>Befolkning</t>
  </si>
  <si>
    <t>Källa: Jordbruksverket och Statistiska centralbyrån</t>
  </si>
  <si>
    <t xml:space="preserve">Information om beräkningen finns under fliken "Helårsbalans". </t>
  </si>
  <si>
    <t>År</t>
  </si>
  <si>
    <t>Totalt</t>
  </si>
  <si>
    <t>Tyskland</t>
  </si>
  <si>
    <t>Övriga</t>
  </si>
  <si>
    <t>Danmark</t>
  </si>
  <si>
    <t>Produktkategori</t>
  </si>
  <si>
    <t>Förändring föregående år</t>
  </si>
  <si>
    <t>2021</t>
  </si>
  <si>
    <t>Storbritannien</t>
  </si>
  <si>
    <t>Nötkött med ben</t>
  </si>
  <si>
    <t>Benfritt nötkött</t>
  </si>
  <si>
    <t>Bearbetat nötkött</t>
  </si>
  <si>
    <t>Summa</t>
  </si>
  <si>
    <t>Korv med nötkött</t>
  </si>
  <si>
    <t>Finland</t>
  </si>
  <si>
    <t>Irland</t>
  </si>
  <si>
    <t>2022</t>
  </si>
  <si>
    <t>Nederländerna</t>
  </si>
  <si>
    <t>Belgien</t>
  </si>
  <si>
    <r>
      <t>Bra att veta om beräkningen</t>
    </r>
    <r>
      <rPr>
        <sz val="12"/>
        <color rgb="FF000000"/>
        <rFont val="Arial"/>
        <family val="2"/>
        <scheme val="minor"/>
      </rPr>
      <t xml:space="preserve"> </t>
    </r>
  </si>
  <si>
    <t xml:space="preserve">I balansen är handeln omräknad till slaktkroppsekvivalenter via viktningstal för att möjliggöra en jämförelse med produktionen i slaktad vikt. </t>
  </si>
  <si>
    <t xml:space="preserve">För 1994 och bakåt finns inte handelsstatistik på SCB och därför kan serien inte justeras bakåt med uppdaterade viktningstal. </t>
  </si>
  <si>
    <t xml:space="preserve">Totalkonsumtionen är framräknad som produktion+import-export. För helår visas den officiella siffran för totalkonsumtionen medan den baseras på en inofficiell beräkning för kvartal i kommande flikar.  </t>
  </si>
  <si>
    <t xml:space="preserve">Totalkonsumtionen i kg/capita är framräknad genom att dividera summan för riket med ett snitt av befolkningen aktuell period. </t>
  </si>
  <si>
    <t>2023</t>
  </si>
  <si>
    <t>02011000</t>
  </si>
  <si>
    <t>02012020</t>
  </si>
  <si>
    <t>02012030</t>
  </si>
  <si>
    <t>02012050</t>
  </si>
  <si>
    <t>02012090</t>
  </si>
  <si>
    <t>02013000</t>
  </si>
  <si>
    <t>02021000</t>
  </si>
  <si>
    <t>02022010</t>
  </si>
  <si>
    <t>02022030</t>
  </si>
  <si>
    <t>02022050</t>
  </si>
  <si>
    <t>02022090</t>
  </si>
  <si>
    <t>02023010</t>
  </si>
  <si>
    <t>02023050</t>
  </si>
  <si>
    <t>02023090</t>
  </si>
  <si>
    <t>02102010</t>
  </si>
  <si>
    <t>02102090</t>
  </si>
  <si>
    <t>16010091</t>
  </si>
  <si>
    <t>16010099</t>
  </si>
  <si>
    <t>16025010</t>
  </si>
  <si>
    <t>16025031</t>
  </si>
  <si>
    <t>16025039</t>
  </si>
  <si>
    <t>16025080</t>
  </si>
  <si>
    <t>16025095</t>
  </si>
  <si>
    <t>16029061</t>
  </si>
  <si>
    <t>16029069</t>
  </si>
  <si>
    <t>Totalt per land</t>
  </si>
  <si>
    <t>Polen</t>
  </si>
  <si>
    <t>Italien</t>
  </si>
  <si>
    <t>Litauen</t>
  </si>
  <si>
    <t>Brasilien</t>
  </si>
  <si>
    <t>Österrike</t>
  </si>
  <si>
    <t>Spanien</t>
  </si>
  <si>
    <t>Slovenien</t>
  </si>
  <si>
    <t>Frankrike</t>
  </si>
  <si>
    <t>Uruguay</t>
  </si>
  <si>
    <t>Tjeckien</t>
  </si>
  <si>
    <t>Ungern</t>
  </si>
  <si>
    <t>Nya Zeeland</t>
  </si>
  <si>
    <t>Kroatien</t>
  </si>
  <si>
    <t>Rumänien</t>
  </si>
  <si>
    <t>Estland</t>
  </si>
  <si>
    <t>Norge</t>
  </si>
  <si>
    <t>Serbien</t>
  </si>
  <si>
    <t>Grekland</t>
  </si>
  <si>
    <t>Lettland</t>
  </si>
  <si>
    <t>Portugal</t>
  </si>
  <si>
    <t>Island</t>
  </si>
  <si>
    <t>Hongkong</t>
  </si>
  <si>
    <t>Sydkorea</t>
  </si>
  <si>
    <t>Elfenbenskusten</t>
  </si>
  <si>
    <t>Cypern</t>
  </si>
  <si>
    <t>Malta</t>
  </si>
  <si>
    <t>Schweiz</t>
  </si>
  <si>
    <t xml:space="preserve">Hela och halva slaktkroppar av nötkreatur eller andra oxdjur, färskt eller kylt </t>
  </si>
  <si>
    <t xml:space="preserve">Kvartsparter av nötkreatur eller andra oxdjur med ben, kompenserade, färskt eller kylt </t>
  </si>
  <si>
    <t xml:space="preserve">Framkvartsparter av nötkreatur eller andra oxdjur med ben, sammanhängande eller avskilda, färskt eller kylt </t>
  </si>
  <si>
    <t xml:space="preserve">Bakkvartsparter av nötkreatur eller andra oxdjur med ben, sammanhängande eller avskilda, färskt eller kylt </t>
  </si>
  <si>
    <t xml:space="preserve">Styckat kött av nötkreatur eller andra oxdjur, färskt eller kylt (exkl. hela och halva slaktkroppar, kompenserade kvartsparter, fram- och bakkvartsparter) </t>
  </si>
  <si>
    <t xml:space="preserve">Kött av nötkreatur eller andra oxdjur, benfritt, färskt eller kylt </t>
  </si>
  <si>
    <t xml:space="preserve">Hela och halva slaktkroppar av nötkreatur eller andra oxdjur, fryst </t>
  </si>
  <si>
    <t xml:space="preserve">Kvartsparter av nötkreatur eller andra oxdjur med ben, kompenserade, fryst </t>
  </si>
  <si>
    <t xml:space="preserve">Framkvartsparter av nötkreatur eller andra oxdjur med ben, sammanhängande eller avskilda, fryst </t>
  </si>
  <si>
    <t xml:space="preserve">Bakkvartsparter av nötkreatur eller andra oxdjur med ben, sammanhängande eller avskilda, fryst </t>
  </si>
  <si>
    <t xml:space="preserve">Styckat kött av nötkreatur eller andra oxdjur, fryst (exkl. hela och halva slaktkroppar, kompenserade kvartsparter, fram- och bakkvartsparter) </t>
  </si>
  <si>
    <t>Framkvartsparter av nötkreatur eller andra oxdjur, benfritt, fryst, framkvartsparter, hela eller styckade i högst fem bitar, varje kvartspart i ett stycke; kompenserade kvartsparter i två stycken, av vilka den ena innehåller framkvartsparten hel eller sty ckad i högst fem bitar, och den andra, bakkvartsparten, utan filén, i en bit</t>
  </si>
  <si>
    <t xml:space="preserve">Styckningsdelar av framkvartspart eller sida benämda crop, chuck and blade och brisket av nötkreatur eller andra oxdjur, benfritt, fryst </t>
  </si>
  <si>
    <t>Kött av nötkreatur eller andra oxdjur, benfritt, fryst (exkl. framkvartsparter av nötkreatur, benfritt, fryst, hela eller styckade i högst fem bitar, varje kvartspart i ett stycke; kompenserade kvartsparter i två stycken, av vilka den ena innehåller framk vartsparten hel eller styckad i högst fem bitar, och den andra, bakkvartsparten, utan filén i en bit samt styckningsdelar av framkvartspart eller sida benämda crop, chuck and blade och brisket)</t>
  </si>
  <si>
    <t xml:space="preserve">Kött av nötkreatur och andra oxdjur, med ben, saltat, i saltlake, torkat eller rökt </t>
  </si>
  <si>
    <t xml:space="preserve">Kött av nötkreatur och andra oxdjur, benfritt, saltat, i saltlake, torkat eller rökt </t>
  </si>
  <si>
    <t>Korv, rå, torr eller bredbar, av kött, slaktbiprodukter, blod eller insekter (exkl. av lever)</t>
  </si>
  <si>
    <t>Korv och liknande produkter av kött, slaktbiprodukter, blod eller insekter; beredningar av dessa produkter (exkl. rå, torr eller bredbar samt korv av lever)</t>
  </si>
  <si>
    <t>Varor av kött eller slaktbiprodukter av nötkreatur och andra oxdjur, beredda eller konserverade, inte kokta eller på annat sätt värmebehandlade; blandningar av sådant kött eller slaktbiprodukter med kokt eller på annat sätt värmebehandlat kött eller slakt biprodukter (exkl. korvar och liknande varor samt beredda varor av lever)</t>
  </si>
  <si>
    <t>Corned beef, i hermetiskt tillslutna förpackningar</t>
  </si>
  <si>
    <t>Varor av kött eller slaktbiprodukter av nötkreatur och andra oxdjur, beredda eller konserverade, kokta eller på annat sätt värmebehandlade, i hermetiskt tillslutna förpackningar (exkl. korvar och liknande varor, homogeniserade beredningar som föreligger  i detaljhandelsförpackningar, med en nettovikt av &lt;= 250 g, för försäljning som barnmat eller för dietiskt ändamål, beredda varor av lever, extrakter och saft av kött samt corned beef)</t>
  </si>
  <si>
    <t>Varor av kött eller slaktbiprodukter av nötkreatur och andra oxdjur, beredda eller konserverade, kokta eller på annat sätt värmebehandlade (exkl. korvar och liknande varor, homogeniserade beredningar som föreligger i detaljhandelsförpackningar, med en  nettovikt av &lt;= 250 g, för försäljning som barnmat eller för dietiskt ändamål, beredda varor av lever, extrakter och saft av kött samt köttvaror i hermetiskt tillslutna förpackningar)</t>
  </si>
  <si>
    <t>Varor av kött eller slaktbiprodukter av nötkreatur och andra oxdjur, beredda eller konserverade, kokta eller på annat sätt värmebehandlade (exkl. corned beef i hermetiskt tillslutna förpackningar, korvar och liknande varor, homogeniserade beredningar som  föreligger i detaljhandelsförpackningar, med en nettovikt av &lt;= 250 g, för försäljning som barnmat eller för dietiskt ändamål, beredda varor av lever, extrakter och saft av kött)</t>
  </si>
  <si>
    <t>Varor av kött eller slaktbiprodukter, beredda eller konserverade, inte kokta eller på annat sätt värmebehandlade, innehållande kött eller slaktbiprodukter av nötkreatur eller andra oxdjur, inkl. blandningar av sådant kött eller slaktbiprodukter med kokt e ller på annat sätt värmebehandlat kött eller slaktbiprodukter (exkl. av tama fjäderfä, tamsvin, ren, vilt eller kanin, korvar och liknande varor, homogeniserade beredningar som föreligger i detaljhandelsförpackningar, med en nettovikt av &lt;= 250 g, för förrsäljning som barnmat eller för dietiskt ändamål samt beredda varor av lever)</t>
  </si>
  <si>
    <t>Varor av kött eller slaktbiprodukter, beredda eller konserverade, kokta eller på annat sätt värmebehandlade, innehållande kött eller slaktbiprodukter av nötkreatur eller andra oxdjur (exkl. av tama fjäderfä, tamsvin, ren, vilt eller kanin, korvar och likn ande varor, homogeniserade beredningar som föreligger i detaljhandelsförpackningar, med en nettovikt av &lt;= 250 g, för försäljning som barnmat eller för dietiskt ändamål samt beredda varor av lever)</t>
  </si>
  <si>
    <t>Land</t>
  </si>
  <si>
    <t>Export, ton slaktad vikt</t>
  </si>
  <si>
    <t>Import, ton slaktad vikt</t>
  </si>
  <si>
    <t>Förklaring KN-nummer</t>
  </si>
  <si>
    <t>2024 jan-mar</t>
  </si>
  <si>
    <t>2024 jan-jun</t>
  </si>
  <si>
    <t>2024 jan-sep</t>
  </si>
  <si>
    <t>2024 jan-dec</t>
  </si>
  <si>
    <t>KN-nummer</t>
  </si>
  <si>
    <t>Totalt per kategori</t>
  </si>
  <si>
    <t>Luxemburg</t>
  </si>
  <si>
    <t>2024</t>
  </si>
  <si>
    <t>Totalt 2024</t>
  </si>
  <si>
    <t>Import av nötkött till Sverige från de fyra största avsändarländerna, ton slaktad vikt</t>
  </si>
  <si>
    <t>Export av nötkött från Sverige till de fyra största mottagarländerna, ton slaktad vikt</t>
  </si>
  <si>
    <t>Import av nötkött till Sverige fördelat på kategorier, ton slaktad vikt</t>
  </si>
  <si>
    <t>Export av nötkött från Sverige fördelat på kategorier, ton slaktad vikt</t>
  </si>
  <si>
    <t>Svensk marknadsbalans nötkött, 1 000 ton slaktad vikt</t>
  </si>
  <si>
    <t xml:space="preserve">Svensk försörjningsgrad beräknas genom att dividera produktionen med totalkonsumtionen. Den visar vår kapacitet att tillgodose efterfrågan med svenskproducerade livsmedel under en avgränsad historisk period, vanligtvis ett år. </t>
  </si>
  <si>
    <t xml:space="preserve">Hemslakten på gårdar beräknas enligt en schablon och ingår i Jordbruksverkets konsumtionsberäkningar. För nötkött lyder formeln antal kalvar i juni * medelslaktvikten * 0,02. </t>
  </si>
  <si>
    <t xml:space="preserve">För åren före 1995 har hemslakten antagits varit samma på nivå som 1995. I kvartalssiffrorna beräknas hemslakten utifrån den nivå som rådde året innan. </t>
  </si>
  <si>
    <t>Förändring 24/23</t>
  </si>
  <si>
    <t>2025 jan-mar</t>
  </si>
  <si>
    <t>Förändring Q1 25/24</t>
  </si>
  <si>
    <t>2025 jan-jun</t>
  </si>
  <si>
    <t>Förändring Q1-2 25/24</t>
  </si>
  <si>
    <t>2025 jan-sep</t>
  </si>
  <si>
    <t>Förändring Q1-3 25/24</t>
  </si>
  <si>
    <t>2025 jan-dec</t>
  </si>
  <si>
    <t>Förändring Q1-4 25/24</t>
  </si>
  <si>
    <t>Försörjningsgrad</t>
  </si>
  <si>
    <t>Förenade kungariket (Storbritannien och Nordirland)</t>
  </si>
  <si>
    <t>Japan</t>
  </si>
  <si>
    <t>Import av nötkött 2025, ton produktvikt</t>
  </si>
  <si>
    <t>Ghana</t>
  </si>
  <si>
    <t>Liberia</t>
  </si>
  <si>
    <t>Bunkring och underhåll</t>
  </si>
  <si>
    <t>Färöarna</t>
  </si>
  <si>
    <t xml:space="preserve">02011000 Hela och halva slaktkroppar av nötkreatur eller andra oxdjur, färskt eller kylt </t>
  </si>
  <si>
    <t xml:space="preserve">02012020 Kvartsparter av nötkreatur eller andra oxdjur med ben, kompenserade, färskt eller kylt </t>
  </si>
  <si>
    <t xml:space="preserve">02012030 Framkvartsparter av nötkreatur eller andra oxdjur med ben, sammanhängande eller avskilda, färskt eller kylt </t>
  </si>
  <si>
    <t xml:space="preserve">02012050 Bakkvartsparter av nötkreatur eller andra oxdjur med ben, sammanhängande eller avskilda, färskt eller kylt </t>
  </si>
  <si>
    <t xml:space="preserve">02012090 Styckat kött av nötkreatur eller andra oxdjur, färskt eller kylt (exkl. hela och halva slaktkroppar, kompenserade kvartsparter, fram- och bakkvartsparter) </t>
  </si>
  <si>
    <t xml:space="preserve">02013000 Kött av nötkreatur eller andra oxdjur, benfritt, färskt eller kylt </t>
  </si>
  <si>
    <t xml:space="preserve">02021000 Hela och halva slaktkroppar av nötkreatur eller andra oxdjur, fryst </t>
  </si>
  <si>
    <t xml:space="preserve">02022010 Kvartsparter av nötkreatur eller andra oxdjur med ben, kompenserade, fryst </t>
  </si>
  <si>
    <t xml:space="preserve">02022030 Framkvartsparter av nötkreatur eller andra oxdjur med ben, sammanhängande eller avskilda, fryst </t>
  </si>
  <si>
    <t xml:space="preserve">02022050 Bakkvartsparter av nötkreatur eller andra oxdjur med ben, sammanhängande eller avskilda, fryst </t>
  </si>
  <si>
    <t xml:space="preserve">02022090 Styckat kött av nötkreatur eller andra oxdjur, fryst (exkl. hela och halva slaktkroppar, kompenserade kvartsparter, fram- och bakkvartsparter) </t>
  </si>
  <si>
    <t xml:space="preserve">02023050 Styckningsdelar av framkvartspart eller sida benämda crop, chuck and blade och brisket av nötkreatur eller andra oxdjur, benfritt, fryst </t>
  </si>
  <si>
    <t xml:space="preserve">02102010 Kött av nötkreatur och andra oxdjur, med ben, saltat, i saltlake, torkat eller rökt </t>
  </si>
  <si>
    <t xml:space="preserve">02102090 Kött av nötkreatur och andra oxdjur, benfritt, saltat, i saltlake, torkat eller rökt </t>
  </si>
  <si>
    <t>16010091 Korv, rå, torr eller bredbar, av kött, slaktbiprodukter, blod eller insekter (exkl. av lever)</t>
  </si>
  <si>
    <t>16010099 Korv och liknande produkter av kött, slaktbiprodukter, blod eller insekter; beredningar av dessa produkter (exkl. rå, torr eller bredbar samt korv av lever)</t>
  </si>
  <si>
    <t>16025031 Corned beef, i hermetiskt tillslutna förpackningar</t>
  </si>
  <si>
    <t xml:space="preserve">02023010 Framkvartsparter av nötkreatur eller andra oxdjur, benfritt, fryst, framkvartsparter, hela eller styckade i högst fem bitar, varje kvartspart i ett stycke; kompenserade kvartsparter i två stycken, av vilka den ena innehåller framkvartsparten hel </t>
  </si>
  <si>
    <t>02023090 Kött av nötkreatur eller andra oxdjur, benfritt, fryst (exkl. framkvartsparter av nötkreatur, benfritt, fryst, hela eller styckade i högst fem bitar, varje kvartspart i ett stycke; kompenserade kvartsparter i två stycken, av vilka den ena innehål</t>
  </si>
  <si>
    <t>16025010 Varor av kött eller slaktbiprodukter av nötkreatur och andra oxdjur, beredda eller konserverade, inte kokta eller på annat sätt värmebehandlade; blandningar av sådant kött eller slaktbiprodukter med kokt eller på annat sätt värmebehandlat kött el</t>
  </si>
  <si>
    <t>16025095 Varor av kött eller slaktbiprodukter av nötkreatur och andra oxdjur, beredda eller konserverade, kokta eller på annat sätt värmebehandlade (exkl. corned beef i hermetiskt tillslutna förpackningar, korvar och liknande varor, homogeniserade beredni</t>
  </si>
  <si>
    <t>16029061 Varor av kött eller slaktbiprodukter, beredda eller konserverade, inte kokta eller på annat sätt värmebehandlade, innehållande kött eller slaktbiprodukter av nötkreatur eller andra oxdjur, inkl. blandningar av sådant kött eller slaktbiprodukter m</t>
  </si>
  <si>
    <t>16029069 Varor av kött eller slaktbiprodukter, beredda eller konserverade, kokta eller på annat sätt värmebehandlade, innehållande kött eller slaktbiprodukter av nötkreatur eller andra oxdjur (exkl. av tama fjäderfä, tamsvin, ren, vilt eller kanin, korvar</t>
  </si>
  <si>
    <t>Totalt pe land</t>
  </si>
  <si>
    <t>2025</t>
  </si>
  <si>
    <t>Totalt 2025</t>
  </si>
  <si>
    <t>Export av nötkött 2025, ton produktvikt</t>
  </si>
  <si>
    <t>Förändring 25/24</t>
  </si>
  <si>
    <t>2026 jan-mar</t>
  </si>
  <si>
    <t>Förändring Q1 25/26</t>
  </si>
  <si>
    <t>2026 jan-jun</t>
  </si>
  <si>
    <t>Förändring Q1-2 25/26</t>
  </si>
  <si>
    <t>2026 jan-sep</t>
  </si>
  <si>
    <t>Förändring Q1-3 25/26</t>
  </si>
  <si>
    <t>2026 jan-dec</t>
  </si>
  <si>
    <t>Förändring Q1-4 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</si>
</sst>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4" x14ac:knownFonts="1">
    <font>
      <sz val="11"/>
      <color theme="1"/>
      <name val="Arial"/>
      <family val="2"/>
      <scheme val="minor"/>
    </font>
    <font>
      <sz val="11"/>
      <color theme="1"/>
      <name val="Arial"/>
      <family val="2"/>
      <scheme val="minor"/>
    </font>
    <font>
      <b/>
      <sz val="14"/>
      <color theme="1"/>
      <name val="Arial"/>
      <family val="2"/>
      <scheme val="minor"/>
    </font>
    <font>
      <i/>
      <sz val="11"/>
      <color theme="1"/>
      <name val="Arial"/>
      <family val="2"/>
      <scheme val="minor"/>
    </font>
    <font>
      <i/>
      <sz val="10"/>
      <color theme="1"/>
      <name val="Arial"/>
      <family val="2"/>
      <scheme val="minor"/>
    </font>
    <font>
      <b/>
      <sz val="12"/>
      <color theme="1"/>
      <name val="Arial"/>
      <family val="2"/>
      <scheme val="minor"/>
    </font>
    <font>
      <i/>
      <sz val="12"/>
      <color rgb="FF000000"/>
      <name val="Arial"/>
      <family val="2"/>
      <scheme val="minor"/>
    </font>
    <font>
      <b/>
      <sz val="12"/>
      <name val="Arial"/>
      <family val="2"/>
      <scheme val="minor"/>
    </font>
    <font>
      <sz val="12"/>
      <name val="Arial"/>
      <family val="2"/>
      <scheme val="minor"/>
    </font>
    <font>
      <sz val="12"/>
      <color rgb="FF000000"/>
      <name val="Arial"/>
      <family val="2"/>
      <scheme val="minor"/>
    </font>
    <font>
      <sz val="12"/>
      <color theme="1"/>
      <name val="Arial"/>
      <family val="2"/>
      <scheme val="minor"/>
    </font>
    <font>
      <i/>
      <sz val="11"/>
      <name val="Arial"/>
      <family val="2"/>
      <scheme val="minor"/>
    </font>
    <font>
      <b/>
      <i/>
      <sz val="12"/>
      <name val="Arial"/>
      <family val="2"/>
      <scheme val="minor"/>
    </font>
    <font>
      <b/>
      <i/>
      <sz val="12"/>
      <color theme="1"/>
      <name val="Arial"/>
      <family val="2"/>
      <scheme val="minor"/>
    </font>
    <font>
      <i/>
      <sz val="12"/>
      <name val="Arial"/>
      <family val="2"/>
      <scheme val="minor"/>
    </font>
    <font>
      <i/>
      <sz val="12"/>
      <color theme="1"/>
      <name val="Arial"/>
      <family val="2"/>
      <scheme val="minor"/>
    </font>
    <font>
      <b/>
      <sz val="12"/>
      <name val="Arial"/>
      <family val="2"/>
      <scheme val="minor"/>
    </font>
    <font>
      <sz val="12"/>
      <name val="Arial"/>
      <family val="2"/>
      <scheme val="minor"/>
    </font>
    <font>
      <i/>
      <sz val="12"/>
      <color rgb="FF000000"/>
      <name val="Arial"/>
      <family val="2"/>
      <scheme val="minor"/>
    </font>
    <font>
      <i/>
      <sz val="10"/>
      <color theme="1"/>
      <name val="Arial"/>
      <family val="2"/>
      <scheme val="minor"/>
    </font>
    <font>
      <b/>
      <sz val="11"/>
      <color theme="1"/>
      <name val="Arial"/>
      <family val="2"/>
      <scheme val="minor"/>
    </font>
    <font>
      <sz val="11"/>
      <name val="Arial"/>
      <family val="2"/>
      <scheme val="minor"/>
    </font>
    <font>
      <b/>
      <sz val="11"/>
      <name val="Arial"/>
      <family val="2"/>
      <scheme val="minor"/>
    </font>
    <font>
      <b/>
      <sz val="12"/>
      <name val="Arial"/>
      <family val="2"/>
      <scheme val="minor"/>
    </font>
    <font>
      <sz val="12"/>
      <name val="Arial"/>
      <family val="2"/>
      <scheme val="minor"/>
    </font>
    <font>
      <sz val="12"/>
      <color rgb="FF000000"/>
      <name val="Arial"/>
      <family val="2"/>
      <scheme val="minor"/>
    </font>
    <font>
      <i/>
      <sz val="12"/>
      <color rgb="FF000000"/>
      <name val="Arial"/>
      <family val="2"/>
      <scheme val="minor"/>
    </font>
    <font>
      <i/>
      <sz val="10"/>
      <color theme="1"/>
      <name val="Arial"/>
      <family val="2"/>
      <scheme val="minor"/>
    </font>
    <font>
      <sz val="11"/>
      <color theme="1"/>
      <name val="Arial"/>
      <family val="2"/>
      <scheme val="major"/>
    </font>
    <font>
      <b/>
      <sz val="11"/>
      <color theme="1"/>
      <name val="Arial"/>
      <family val="2"/>
      <scheme val="major"/>
    </font>
    <font>
      <b/>
      <sz val="12"/>
      <name val="Arial"/>
      <family val="2"/>
      <scheme val="major"/>
    </font>
    <font>
      <sz val="12"/>
      <color theme="1"/>
      <name val="Arial"/>
      <family val="2"/>
      <scheme val="major"/>
    </font>
    <font>
      <sz val="12"/>
      <name val="Arial"/>
      <family val="2"/>
      <scheme val="major"/>
    </font>
    <font>
      <b/>
      <sz val="12"/>
      <color theme="1"/>
      <name val="Arial"/>
      <family val="2"/>
      <scheme val="major"/>
    </font>
    <font>
      <sz val="12"/>
      <color rgb="FF000000"/>
      <name val="Arial"/>
      <family val="2"/>
      <scheme val="major"/>
    </font>
    <font>
      <b/>
      <sz val="12"/>
      <color rgb="FF000000"/>
      <name val="Arial"/>
      <family val="2"/>
      <scheme val="major"/>
    </font>
    <font>
      <i/>
      <sz val="12"/>
      <color theme="1"/>
      <name val="Arial"/>
      <family val="2"/>
      <scheme val="major"/>
    </font>
    <font>
      <i/>
      <sz val="12"/>
      <name val="Arial"/>
      <family val="2"/>
      <scheme val="major"/>
    </font>
    <font>
      <i/>
      <sz val="11"/>
      <name val="Arial"/>
      <family val="2"/>
      <scheme val="major"/>
    </font>
    <font>
      <b/>
      <sz val="12"/>
      <color rgb="FF000000"/>
      <name val="Arial"/>
      <family val="2"/>
      <scheme val="minor"/>
    </font>
    <font>
      <sz val="11"/>
      <color rgb="FF000000"/>
      <name val="Arial"/>
      <family val="2"/>
      <scheme val="minor"/>
    </font>
    <font>
      <b/>
      <sz val="12"/>
      <name val="Arial"/>
      <family val="2"/>
      <scheme val="minor"/>
    </font>
    <font>
      <sz val="12"/>
      <name val="Arial"/>
      <family val="2"/>
      <scheme val="minor"/>
    </font>
    <font>
      <sz val="12"/>
      <color rgb="FF000000"/>
      <name val="Arial"/>
      <family val="2"/>
      <scheme val="minor"/>
    </font>
    <font>
      <i/>
      <sz val="12"/>
      <color rgb="FF000000"/>
      <name val="Arial"/>
      <family val="2"/>
      <scheme val="minor"/>
    </font>
    <font>
      <i/>
      <sz val="10"/>
      <color theme="1"/>
      <name val="Arial"/>
      <family val="2"/>
      <scheme val="minor"/>
    </font>
    <font>
      <b/>
      <sz val="14"/>
      <color rgb="FF000000"/>
      <name val="Calibri"/>
      <family val="2"/>
    </font>
    <font>
      <b/>
      <sz val="11"/>
      <color rgb="FF000000"/>
      <name val="Calibri"/>
      <family val="2"/>
    </font>
    <font>
      <sz val="11"/>
      <color theme="1"/>
      <name val="Calibri"/>
      <family val="2"/>
    </font>
    <font>
      <b/>
      <sz val="14"/>
      <color theme="1"/>
      <name val="Calibri"/>
      <family val="2"/>
    </font>
    <font>
      <b/>
      <i/>
      <sz val="11"/>
      <name val="Arial"/>
      <family val="2"/>
      <scheme val="minor"/>
    </font>
    <font>
      <i/>
      <sz val="11"/>
      <color theme="1"/>
      <name val="Calibri"/>
      <family val="2"/>
    </font>
    <font>
      <b/>
      <sz val="13"/>
      <color theme="1"/>
      <name val="Arial"/>
      <family val="2"/>
      <scheme val="major"/>
    </font>
    <font>
      <b/>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6">
    <border>
      <left/>
      <right/>
      <top/>
      <bottom/>
      <diagonal/>
    </border>
    <border>
      <left/>
      <right/>
      <top/>
      <bottom style="medium">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162">
    <xf numFmtId="0" fontId="0" fillId="0" borderId="0" xfId="0"/>
    <xf numFmtId="0" fontId="2" fillId="0" borderId="0" xfId="0" applyFont="1"/>
    <xf numFmtId="0" fontId="3" fillId="0" borderId="0" xfId="0" applyFont="1"/>
    <xf numFmtId="0" fontId="5" fillId="0" borderId="0" xfId="0" applyFont="1"/>
    <xf numFmtId="0" fontId="0" fillId="0" borderId="1" xfId="0" applyBorder="1"/>
    <xf numFmtId="164" fontId="9" fillId="2" borderId="0" xfId="0" applyNumberFormat="1" applyFont="1" applyFill="1" applyAlignment="1">
      <alignment horizontal="center" vertical="center" wrapText="1"/>
    </xf>
    <xf numFmtId="2" fontId="6" fillId="2" borderId="0" xfId="0" applyNumberFormat="1" applyFont="1" applyFill="1" applyAlignment="1">
      <alignment horizontal="center" vertical="center" wrapText="1"/>
    </xf>
    <xf numFmtId="0" fontId="0" fillId="0" borderId="0" xfId="0" applyAlignment="1">
      <alignment horizontal="center"/>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7" fillId="2" borderId="0" xfId="0" applyFont="1" applyFill="1" applyAlignment="1">
      <alignment horizontal="center" vertical="center" wrapText="1"/>
    </xf>
    <xf numFmtId="164" fontId="8" fillId="2" borderId="0" xfId="0" applyNumberFormat="1" applyFont="1" applyFill="1" applyAlignment="1">
      <alignment horizontal="center"/>
    </xf>
    <xf numFmtId="164" fontId="8" fillId="2" borderId="0" xfId="0" applyNumberFormat="1" applyFont="1" applyFill="1" applyAlignment="1">
      <alignment horizontal="center" vertical="center"/>
    </xf>
    <xf numFmtId="3" fontId="4" fillId="2" borderId="0" xfId="0" applyNumberFormat="1" applyFont="1" applyFill="1" applyAlignment="1">
      <alignment horizontal="center"/>
    </xf>
    <xf numFmtId="166" fontId="0" fillId="0" borderId="0" xfId="1" applyNumberFormat="1" applyFont="1"/>
    <xf numFmtId="0" fontId="11" fillId="0" borderId="0" xfId="0" applyFont="1" applyAlignment="1">
      <alignment vertical="center"/>
    </xf>
    <xf numFmtId="166" fontId="12" fillId="2" borderId="2" xfId="0" applyNumberFormat="1" applyFont="1" applyFill="1" applyBorder="1" applyAlignment="1">
      <alignment horizontal="center" vertical="center" wrapText="1"/>
    </xf>
    <xf numFmtId="9" fontId="0" fillId="0" borderId="0" xfId="1" applyFont="1"/>
    <xf numFmtId="0" fontId="12" fillId="2" borderId="4" xfId="0" applyFont="1" applyFill="1" applyBorder="1" applyAlignment="1">
      <alignment horizontal="center" vertical="center" wrapText="1"/>
    </xf>
    <xf numFmtId="0" fontId="7" fillId="0" borderId="3" xfId="0" applyFont="1" applyBorder="1" applyAlignment="1">
      <alignment horizontal="center" vertical="center" wrapText="1"/>
    </xf>
    <xf numFmtId="165" fontId="10" fillId="2" borderId="0" xfId="0" applyNumberFormat="1" applyFont="1" applyFill="1" applyAlignment="1" applyProtection="1">
      <alignment horizontal="center"/>
      <protection locked="0"/>
    </xf>
    <xf numFmtId="165" fontId="8" fillId="2" borderId="0" xfId="0" applyNumberFormat="1" applyFont="1" applyFill="1" applyAlignment="1">
      <alignment horizontal="center" vertical="center" wrapText="1"/>
    </xf>
    <xf numFmtId="4" fontId="8"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0" fontId="5" fillId="2" borderId="0" xfId="0" applyFont="1" applyFill="1" applyAlignment="1">
      <alignment horizontal="center"/>
    </xf>
    <xf numFmtId="164" fontId="10" fillId="2" borderId="0" xfId="0" applyNumberFormat="1" applyFont="1" applyFill="1" applyAlignment="1">
      <alignment horizontal="center"/>
    </xf>
    <xf numFmtId="165" fontId="10" fillId="2" borderId="0" xfId="0" applyNumberFormat="1" applyFont="1" applyFill="1" applyAlignment="1">
      <alignment horizontal="center"/>
    </xf>
    <xf numFmtId="0" fontId="16" fillId="2" borderId="0" xfId="0" applyFont="1" applyFill="1" applyAlignment="1">
      <alignment horizontal="center" vertical="center" wrapText="1"/>
    </xf>
    <xf numFmtId="164" fontId="17" fillId="2" borderId="0" xfId="0" applyNumberFormat="1" applyFont="1" applyFill="1" applyAlignment="1">
      <alignment horizontal="center"/>
    </xf>
    <xf numFmtId="164" fontId="17" fillId="2" borderId="0" xfId="0" applyNumberFormat="1" applyFont="1" applyFill="1" applyAlignment="1">
      <alignment horizontal="center" vertical="center"/>
    </xf>
    <xf numFmtId="165" fontId="17" fillId="2" borderId="0" xfId="0" applyNumberFormat="1" applyFont="1" applyFill="1" applyAlignment="1">
      <alignment horizontal="center"/>
    </xf>
    <xf numFmtId="166" fontId="17" fillId="2" borderId="0" xfId="0" applyNumberFormat="1" applyFont="1" applyFill="1" applyAlignment="1">
      <alignment horizontal="center"/>
    </xf>
    <xf numFmtId="2" fontId="18" fillId="2" borderId="0" xfId="0" applyNumberFormat="1" applyFont="1" applyFill="1" applyAlignment="1">
      <alignment horizontal="center" vertical="center" wrapText="1"/>
    </xf>
    <xf numFmtId="3" fontId="19" fillId="2" borderId="0" xfId="0" applyNumberFormat="1" applyFont="1" applyFill="1" applyAlignment="1">
      <alignment horizontal="center"/>
    </xf>
    <xf numFmtId="0" fontId="8" fillId="5" borderId="0" xfId="0" applyFont="1" applyFill="1" applyAlignment="1">
      <alignment horizontal="center" vertical="center" wrapText="1"/>
    </xf>
    <xf numFmtId="2" fontId="8" fillId="5" borderId="0" xfId="0" applyNumberFormat="1" applyFont="1" applyFill="1" applyAlignment="1">
      <alignment horizontal="center" vertical="center" wrapText="1"/>
    </xf>
    <xf numFmtId="166" fontId="8" fillId="5" borderId="0" xfId="0" applyNumberFormat="1" applyFont="1" applyFill="1" applyAlignment="1">
      <alignment horizontal="center" vertical="center" wrapText="1"/>
    </xf>
    <xf numFmtId="2" fontId="14" fillId="5" borderId="0" xfId="0" applyNumberFormat="1" applyFont="1" applyFill="1" applyAlignment="1">
      <alignment horizontal="center" vertical="center" wrapText="1"/>
    </xf>
    <xf numFmtId="0" fontId="12" fillId="5" borderId="2" xfId="0" applyFont="1" applyFill="1" applyBorder="1" applyAlignment="1">
      <alignment horizontal="center" vertical="center" wrapText="1"/>
    </xf>
    <xf numFmtId="166" fontId="12" fillId="5" borderId="2" xfId="0" applyNumberFormat="1" applyFont="1" applyFill="1" applyBorder="1" applyAlignment="1">
      <alignment horizontal="center" vertical="center" wrapText="1"/>
    </xf>
    <xf numFmtId="166" fontId="12" fillId="5" borderId="2" xfId="1" applyNumberFormat="1" applyFont="1" applyFill="1" applyBorder="1" applyAlignment="1">
      <alignment horizontal="center" vertical="center" wrapText="1"/>
    </xf>
    <xf numFmtId="0" fontId="8" fillId="6" borderId="0" xfId="0" applyFont="1" applyFill="1" applyAlignment="1">
      <alignment horizontal="center" vertical="center" wrapText="1"/>
    </xf>
    <xf numFmtId="2" fontId="10" fillId="6" borderId="0" xfId="0" applyNumberFormat="1" applyFont="1" applyFill="1" applyAlignment="1">
      <alignment horizontal="center"/>
    </xf>
    <xf numFmtId="2" fontId="8" fillId="6" borderId="0" xfId="0" applyNumberFormat="1" applyFont="1" applyFill="1" applyAlignment="1">
      <alignment horizontal="center" vertical="center" wrapText="1"/>
    </xf>
    <xf numFmtId="164" fontId="8" fillId="6" borderId="0" xfId="0" applyNumberFormat="1" applyFont="1" applyFill="1" applyAlignment="1">
      <alignment horizontal="center"/>
    </xf>
    <xf numFmtId="166" fontId="8" fillId="6" borderId="0" xfId="0" applyNumberFormat="1" applyFont="1" applyFill="1" applyAlignment="1">
      <alignment horizontal="center"/>
    </xf>
    <xf numFmtId="2" fontId="15" fillId="6" borderId="0" xfId="0" applyNumberFormat="1" applyFont="1" applyFill="1" applyAlignment="1">
      <alignment horizontal="center"/>
    </xf>
    <xf numFmtId="2" fontId="8" fillId="6" borderId="0" xfId="1" applyNumberFormat="1" applyFont="1" applyFill="1" applyBorder="1" applyAlignment="1">
      <alignment horizontal="center"/>
    </xf>
    <xf numFmtId="2" fontId="14" fillId="6" borderId="0" xfId="1" applyNumberFormat="1" applyFont="1" applyFill="1" applyBorder="1" applyAlignment="1">
      <alignment horizontal="center"/>
    </xf>
    <xf numFmtId="0" fontId="12" fillId="6" borderId="2" xfId="0" applyFont="1" applyFill="1" applyBorder="1" applyAlignment="1">
      <alignment horizontal="center" vertical="center" wrapText="1"/>
    </xf>
    <xf numFmtId="166" fontId="12" fillId="6" borderId="2" xfId="0" applyNumberFormat="1" applyFont="1" applyFill="1" applyBorder="1" applyAlignment="1">
      <alignment horizontal="center" vertical="center" wrapText="1"/>
    </xf>
    <xf numFmtId="166" fontId="12" fillId="6" borderId="2" xfId="1" applyNumberFormat="1" applyFont="1" applyFill="1" applyBorder="1" applyAlignment="1">
      <alignment horizontal="center" vertical="center" wrapText="1"/>
    </xf>
    <xf numFmtId="0" fontId="8" fillId="7" borderId="0" xfId="0" applyFont="1" applyFill="1" applyAlignment="1">
      <alignment horizontal="center" vertical="center" wrapText="1"/>
    </xf>
    <xf numFmtId="164" fontId="10" fillId="7" borderId="0" xfId="0" applyNumberFormat="1" applyFont="1" applyFill="1" applyAlignment="1">
      <alignment horizontal="center"/>
    </xf>
    <xf numFmtId="2" fontId="8" fillId="7" borderId="0" xfId="0" applyNumberFormat="1" applyFont="1" applyFill="1" applyAlignment="1">
      <alignment horizontal="center" vertical="center" wrapText="1"/>
    </xf>
    <xf numFmtId="164" fontId="8" fillId="7" borderId="0" xfId="0" applyNumberFormat="1" applyFont="1" applyFill="1" applyAlignment="1">
      <alignment horizontal="center"/>
    </xf>
    <xf numFmtId="166" fontId="8" fillId="7" borderId="0" xfId="0" applyNumberFormat="1" applyFont="1" applyFill="1" applyAlignment="1">
      <alignment horizontal="center"/>
    </xf>
    <xf numFmtId="2" fontId="10" fillId="7" borderId="0" xfId="0" applyNumberFormat="1" applyFont="1" applyFill="1" applyAlignment="1">
      <alignment horizontal="center"/>
    </xf>
    <xf numFmtId="2" fontId="15" fillId="7" borderId="0" xfId="0" applyNumberFormat="1" applyFont="1" applyFill="1" applyAlignment="1">
      <alignment horizontal="center"/>
    </xf>
    <xf numFmtId="164" fontId="8" fillId="7" borderId="0" xfId="0" applyNumberFormat="1" applyFont="1" applyFill="1" applyAlignment="1">
      <alignment horizontal="center" vertical="center" wrapText="1"/>
    </xf>
    <xf numFmtId="0" fontId="12" fillId="7" borderId="2" xfId="0" applyFont="1" applyFill="1" applyBorder="1" applyAlignment="1">
      <alignment horizontal="center" vertical="center" wrapText="1"/>
    </xf>
    <xf numFmtId="166" fontId="12" fillId="7" borderId="2" xfId="0" applyNumberFormat="1" applyFont="1" applyFill="1" applyBorder="1" applyAlignment="1">
      <alignment horizontal="center" vertical="center" wrapText="1"/>
    </xf>
    <xf numFmtId="166" fontId="12" fillId="7" borderId="2" xfId="1" applyNumberFormat="1" applyFont="1" applyFill="1" applyBorder="1" applyAlignment="1">
      <alignment horizontal="center" vertical="center" wrapText="1"/>
    </xf>
    <xf numFmtId="0" fontId="10" fillId="3" borderId="0" xfId="0" applyFont="1" applyFill="1" applyAlignment="1">
      <alignment horizontal="center"/>
    </xf>
    <xf numFmtId="164" fontId="10" fillId="3" borderId="0" xfId="0" applyNumberFormat="1" applyFont="1" applyFill="1" applyAlignment="1">
      <alignment horizontal="center"/>
    </xf>
    <xf numFmtId="2" fontId="10" fillId="3" borderId="0" xfId="0" applyNumberFormat="1" applyFont="1" applyFill="1" applyAlignment="1">
      <alignment horizontal="center"/>
    </xf>
    <xf numFmtId="166" fontId="10" fillId="3" borderId="0" xfId="1" applyNumberFormat="1" applyFont="1" applyFill="1" applyAlignment="1">
      <alignment horizontal="center"/>
    </xf>
    <xf numFmtId="2" fontId="15" fillId="3" borderId="0" xfId="0" applyNumberFormat="1" applyFont="1" applyFill="1" applyAlignment="1">
      <alignment horizontal="center"/>
    </xf>
    <xf numFmtId="0" fontId="10" fillId="3" borderId="3" xfId="0" applyFont="1" applyFill="1" applyBorder="1" applyAlignment="1">
      <alignment horizontal="center"/>
    </xf>
    <xf numFmtId="164" fontId="10" fillId="3" borderId="3" xfId="0" applyNumberFormat="1" applyFont="1" applyFill="1" applyBorder="1" applyAlignment="1">
      <alignment horizontal="center"/>
    </xf>
    <xf numFmtId="2" fontId="10" fillId="3" borderId="3" xfId="0" applyNumberFormat="1" applyFont="1" applyFill="1" applyBorder="1" applyAlignment="1">
      <alignment horizontal="center"/>
    </xf>
    <xf numFmtId="0" fontId="13" fillId="3" borderId="0" xfId="0" applyFont="1" applyFill="1" applyAlignment="1">
      <alignment horizontal="center"/>
    </xf>
    <xf numFmtId="0" fontId="0" fillId="0" borderId="0" xfId="0" applyAlignment="1" applyProtection="1">
      <alignment horizontal="left"/>
      <protection locked="0"/>
    </xf>
    <xf numFmtId="0" fontId="21" fillId="0" borderId="0" xfId="0" applyFont="1"/>
    <xf numFmtId="0" fontId="22" fillId="0" borderId="0" xfId="0" applyFont="1" applyAlignment="1">
      <alignment horizontal="center"/>
    </xf>
    <xf numFmtId="0" fontId="0" fillId="4" borderId="0" xfId="0" applyFill="1" applyAlignment="1" applyProtection="1">
      <alignment horizontal="left"/>
      <protection locked="0"/>
    </xf>
    <xf numFmtId="0" fontId="20" fillId="4" borderId="0" xfId="0" applyFont="1" applyFill="1" applyAlignment="1" applyProtection="1">
      <alignment horizontal="left"/>
      <protection locked="0"/>
    </xf>
    <xf numFmtId="3" fontId="20" fillId="4" borderId="0" xfId="0" applyNumberFormat="1" applyFont="1" applyFill="1"/>
    <xf numFmtId="0" fontId="0" fillId="7" borderId="0" xfId="0" applyFill="1" applyAlignment="1" applyProtection="1">
      <alignment horizontal="left"/>
      <protection locked="0"/>
    </xf>
    <xf numFmtId="0" fontId="20" fillId="7" borderId="0" xfId="0" applyFont="1" applyFill="1" applyAlignment="1" applyProtection="1">
      <alignment horizontal="left"/>
      <protection locked="0"/>
    </xf>
    <xf numFmtId="3" fontId="20" fillId="7" borderId="0" xfId="0" applyNumberFormat="1" applyFont="1" applyFill="1"/>
    <xf numFmtId="0" fontId="23" fillId="2" borderId="0" xfId="0" applyFont="1" applyFill="1" applyAlignment="1">
      <alignment horizontal="center" vertical="center" wrapText="1"/>
    </xf>
    <xf numFmtId="164" fontId="24" fillId="2" borderId="0" xfId="0" applyNumberFormat="1" applyFont="1" applyFill="1" applyAlignment="1">
      <alignment horizontal="center"/>
    </xf>
    <xf numFmtId="164" fontId="24" fillId="2" borderId="0" xfId="0" applyNumberFormat="1" applyFont="1" applyFill="1" applyAlignment="1">
      <alignment horizontal="center" vertical="center"/>
    </xf>
    <xf numFmtId="165" fontId="24" fillId="2" borderId="0" xfId="0" applyNumberFormat="1" applyFont="1" applyFill="1" applyAlignment="1">
      <alignment horizontal="center"/>
    </xf>
    <xf numFmtId="166" fontId="24" fillId="2" borderId="0" xfId="0" applyNumberFormat="1" applyFont="1" applyFill="1" applyAlignment="1">
      <alignment horizontal="center"/>
    </xf>
    <xf numFmtId="164" fontId="25" fillId="2" borderId="0" xfId="0" applyNumberFormat="1" applyFont="1" applyFill="1" applyAlignment="1">
      <alignment horizontal="center" vertical="center" wrapText="1"/>
    </xf>
    <xf numFmtId="2" fontId="26" fillId="2" borderId="0" xfId="0" applyNumberFormat="1" applyFont="1" applyFill="1" applyAlignment="1">
      <alignment horizontal="center" vertical="center" wrapText="1"/>
    </xf>
    <xf numFmtId="3" fontId="27" fillId="2" borderId="0" xfId="0" applyNumberFormat="1" applyFont="1" applyFill="1" applyAlignment="1">
      <alignment horizontal="center"/>
    </xf>
    <xf numFmtId="0" fontId="28" fillId="0" borderId="0" xfId="0" applyFont="1"/>
    <xf numFmtId="49" fontId="29" fillId="0" borderId="0" xfId="0" applyNumberFormat="1" applyFont="1"/>
    <xf numFmtId="0" fontId="30" fillId="3" borderId="3" xfId="0" applyFont="1" applyFill="1" applyBorder="1" applyAlignment="1">
      <alignment horizontal="center"/>
    </xf>
    <xf numFmtId="0" fontId="28" fillId="0" borderId="0" xfId="0" applyFont="1" applyAlignment="1">
      <alignment horizontal="center"/>
    </xf>
    <xf numFmtId="0" fontId="30" fillId="3" borderId="0" xfId="0" applyFont="1" applyFill="1" applyAlignment="1">
      <alignment horizontal="center"/>
    </xf>
    <xf numFmtId="49" fontId="31" fillId="5" borderId="0" xfId="0" applyNumberFormat="1" applyFont="1" applyFill="1"/>
    <xf numFmtId="3" fontId="32" fillId="5" borderId="0" xfId="0" applyNumberFormat="1" applyFont="1" applyFill="1" applyAlignment="1">
      <alignment horizontal="right"/>
    </xf>
    <xf numFmtId="49" fontId="33" fillId="3" borderId="0" xfId="0" applyNumberFormat="1" applyFont="1" applyFill="1" applyAlignment="1">
      <alignment horizontal="center"/>
    </xf>
    <xf numFmtId="0" fontId="34" fillId="4" borderId="0" xfId="0" applyFont="1" applyFill="1"/>
    <xf numFmtId="3" fontId="31" fillId="4" borderId="0" xfId="0" applyNumberFormat="1" applyFont="1" applyFill="1"/>
    <xf numFmtId="3" fontId="28" fillId="0" borderId="0" xfId="0" applyNumberFormat="1" applyFont="1"/>
    <xf numFmtId="0" fontId="35" fillId="3" borderId="0" xfId="0" applyFont="1" applyFill="1" applyAlignment="1">
      <alignment horizontal="center"/>
    </xf>
    <xf numFmtId="3" fontId="33" fillId="3" borderId="0" xfId="0" applyNumberFormat="1" applyFont="1" applyFill="1"/>
    <xf numFmtId="0" fontId="29" fillId="0" borderId="0" xfId="0" applyFont="1"/>
    <xf numFmtId="166" fontId="37" fillId="3" borderId="5" xfId="0" applyNumberFormat="1" applyFont="1" applyFill="1" applyBorder="1" applyAlignment="1">
      <alignment horizontal="right" vertical="center" wrapText="1"/>
    </xf>
    <xf numFmtId="49" fontId="28" fillId="0" borderId="0" xfId="0" applyNumberFormat="1" applyFont="1" applyAlignment="1">
      <alignment wrapText="1"/>
    </xf>
    <xf numFmtId="166" fontId="38" fillId="0" borderId="0" xfId="0" applyNumberFormat="1" applyFont="1" applyAlignment="1">
      <alignment horizontal="right" vertical="center" wrapText="1"/>
    </xf>
    <xf numFmtId="49" fontId="28" fillId="0" borderId="0" xfId="0" applyNumberFormat="1" applyFont="1"/>
    <xf numFmtId="49" fontId="31" fillId="7" borderId="0" xfId="0" applyNumberFormat="1" applyFont="1" applyFill="1"/>
    <xf numFmtId="3" fontId="32" fillId="7" borderId="0" xfId="0" applyNumberFormat="1" applyFont="1" applyFill="1" applyAlignment="1">
      <alignment horizontal="right"/>
    </xf>
    <xf numFmtId="0" fontId="34" fillId="6" borderId="0" xfId="0" applyFont="1" applyFill="1"/>
    <xf numFmtId="3" fontId="31" fillId="6" borderId="0" xfId="0" applyNumberFormat="1" applyFont="1" applyFill="1"/>
    <xf numFmtId="166" fontId="37" fillId="3" borderId="5" xfId="0" applyNumberFormat="1" applyFont="1" applyFill="1" applyBorder="1" applyAlignment="1">
      <alignment horizontal="center" vertical="center" wrapText="1"/>
    </xf>
    <xf numFmtId="49" fontId="36" fillId="3" borderId="5" xfId="0" applyNumberFormat="1" applyFont="1" applyFill="1" applyBorder="1" applyAlignment="1">
      <alignment horizontal="left" vertical="center" wrapText="1"/>
    </xf>
    <xf numFmtId="3" fontId="32" fillId="6" borderId="0" xfId="0" applyNumberFormat="1" applyFont="1" applyFill="1" applyAlignment="1">
      <alignment horizontal="right"/>
    </xf>
    <xf numFmtId="3" fontId="0" fillId="4" borderId="0" xfId="0" applyNumberFormat="1" applyFill="1"/>
    <xf numFmtId="3" fontId="0" fillId="7" borderId="0" xfId="0" applyNumberFormat="1" applyFill="1"/>
    <xf numFmtId="0" fontId="39" fillId="0" borderId="0" xfId="0" applyFont="1"/>
    <xf numFmtId="0" fontId="40" fillId="0" borderId="0" xfId="0" applyFont="1"/>
    <xf numFmtId="0" fontId="41" fillId="2" borderId="0" xfId="0" applyFont="1" applyFill="1" applyAlignment="1">
      <alignment horizontal="center" vertical="center" wrapText="1"/>
    </xf>
    <xf numFmtId="164" fontId="42" fillId="2" borderId="0" xfId="0" applyNumberFormat="1" applyFont="1" applyFill="1" applyAlignment="1">
      <alignment horizontal="center"/>
    </xf>
    <xf numFmtId="164" fontId="42" fillId="2" borderId="0" xfId="0" applyNumberFormat="1" applyFont="1" applyFill="1" applyAlignment="1">
      <alignment horizontal="center" vertical="center"/>
    </xf>
    <xf numFmtId="165" fontId="42" fillId="2" borderId="0" xfId="0" applyNumberFormat="1" applyFont="1" applyFill="1" applyAlignment="1">
      <alignment horizontal="center"/>
    </xf>
    <xf numFmtId="166" fontId="42" fillId="2" borderId="0" xfId="0" applyNumberFormat="1" applyFont="1" applyFill="1" applyAlignment="1">
      <alignment horizontal="center"/>
    </xf>
    <xf numFmtId="164" fontId="43" fillId="2" borderId="0" xfId="0" applyNumberFormat="1" applyFont="1" applyFill="1" applyAlignment="1">
      <alignment horizontal="center" vertical="center" wrapText="1"/>
    </xf>
    <xf numFmtId="2" fontId="44" fillId="2" borderId="0" xfId="0" applyNumberFormat="1" applyFont="1" applyFill="1" applyAlignment="1">
      <alignment horizontal="center" vertical="center" wrapText="1"/>
    </xf>
    <xf numFmtId="3" fontId="45" fillId="2" borderId="0" xfId="0" applyNumberFormat="1" applyFont="1" applyFill="1" applyAlignment="1">
      <alignment horizontal="center"/>
    </xf>
    <xf numFmtId="0" fontId="38" fillId="0" borderId="0" xfId="0" applyFont="1" applyAlignment="1">
      <alignment vertical="center"/>
    </xf>
    <xf numFmtId="0" fontId="46" fillId="0" borderId="0" xfId="0" applyFont="1"/>
    <xf numFmtId="0" fontId="47" fillId="0" borderId="0" xfId="0" applyFont="1"/>
    <xf numFmtId="0" fontId="48" fillId="0" borderId="0" xfId="0" applyFont="1"/>
    <xf numFmtId="0" fontId="49" fillId="0" borderId="0" xfId="0" applyFont="1"/>
    <xf numFmtId="166" fontId="12" fillId="3" borderId="2" xfId="0" applyNumberFormat="1" applyFont="1" applyFill="1" applyBorder="1" applyAlignment="1">
      <alignment horizontal="center" vertical="center" wrapText="1"/>
    </xf>
    <xf numFmtId="166" fontId="12" fillId="3" borderId="2" xfId="1" applyNumberFormat="1" applyFont="1" applyFill="1" applyBorder="1" applyAlignment="1">
      <alignment horizontal="center" vertical="center" wrapText="1"/>
    </xf>
    <xf numFmtId="3" fontId="3" fillId="2" borderId="0" xfId="0" applyNumberFormat="1" applyFont="1" applyFill="1" applyAlignment="1">
      <alignment horizontal="center"/>
    </xf>
    <xf numFmtId="166" fontId="50" fillId="2" borderId="2" xfId="0" applyNumberFormat="1" applyFont="1" applyFill="1" applyBorder="1" applyAlignment="1">
      <alignment horizontal="center" vertical="center" wrapText="1"/>
    </xf>
    <xf numFmtId="3" fontId="3" fillId="5" borderId="0" xfId="0" applyNumberFormat="1" applyFont="1" applyFill="1" applyAlignment="1">
      <alignment horizontal="center"/>
    </xf>
    <xf numFmtId="3" fontId="3" fillId="5" borderId="3" xfId="0" applyNumberFormat="1" applyFont="1" applyFill="1" applyBorder="1" applyAlignment="1">
      <alignment horizontal="center"/>
    </xf>
    <xf numFmtId="3" fontId="3" fillId="6" borderId="0" xfId="0" applyNumberFormat="1" applyFont="1" applyFill="1" applyAlignment="1">
      <alignment horizontal="center"/>
    </xf>
    <xf numFmtId="3" fontId="3" fillId="6" borderId="3" xfId="0" applyNumberFormat="1" applyFont="1" applyFill="1" applyBorder="1" applyAlignment="1">
      <alignment horizontal="center"/>
    </xf>
    <xf numFmtId="166" fontId="50" fillId="6" borderId="2" xfId="0" applyNumberFormat="1" applyFont="1" applyFill="1" applyBorder="1" applyAlignment="1">
      <alignment horizontal="center" vertical="center" wrapText="1"/>
    </xf>
    <xf numFmtId="3" fontId="3" fillId="7" borderId="0" xfId="0" applyNumberFormat="1" applyFont="1" applyFill="1" applyAlignment="1">
      <alignment horizontal="center"/>
    </xf>
    <xf numFmtId="3" fontId="3" fillId="7" borderId="3" xfId="0" applyNumberFormat="1" applyFont="1" applyFill="1" applyBorder="1" applyAlignment="1">
      <alignment horizontal="center"/>
    </xf>
    <xf numFmtId="166" fontId="50" fillId="7" borderId="2" xfId="0" applyNumberFormat="1" applyFont="1" applyFill="1" applyBorder="1" applyAlignment="1">
      <alignment horizontal="center" vertical="center" wrapText="1"/>
    </xf>
    <xf numFmtId="3" fontId="3" fillId="3" borderId="0" xfId="0" applyNumberFormat="1" applyFont="1" applyFill="1" applyAlignment="1">
      <alignment horizontal="center"/>
    </xf>
    <xf numFmtId="3" fontId="3" fillId="3" borderId="3" xfId="0" applyNumberFormat="1" applyFont="1" applyFill="1" applyBorder="1" applyAlignment="1">
      <alignment horizontal="center"/>
    </xf>
    <xf numFmtId="166" fontId="50" fillId="3" borderId="2" xfId="0" applyNumberFormat="1" applyFont="1" applyFill="1" applyBorder="1" applyAlignment="1">
      <alignment horizontal="center" vertical="center" wrapText="1"/>
    </xf>
    <xf numFmtId="0" fontId="51" fillId="0" borderId="0" xfId="0" applyFont="1"/>
    <xf numFmtId="3" fontId="48" fillId="0" borderId="0" xfId="0" applyNumberFormat="1" applyFont="1"/>
    <xf numFmtId="49" fontId="52" fillId="0" borderId="0" xfId="0" applyNumberFormat="1" applyFont="1"/>
    <xf numFmtId="2" fontId="8" fillId="2" borderId="0" xfId="0" applyNumberFormat="1" applyFont="1" applyFill="1" applyAlignment="1">
      <alignment horizontal="center" vertical="center" wrapText="1"/>
    </xf>
    <xf numFmtId="2" fontId="10" fillId="2" borderId="0" xfId="0" applyNumberFormat="1" applyFont="1" applyFill="1" applyAlignment="1">
      <alignment horizontal="center"/>
    </xf>
    <xf numFmtId="2" fontId="8" fillId="2" borderId="0" xfId="0" applyNumberFormat="1" applyFont="1" applyFill="1" applyAlignment="1">
      <alignment horizontal="center"/>
    </xf>
    <xf numFmtId="2" fontId="8" fillId="2" borderId="0" xfId="0" applyNumberFormat="1" applyFont="1" applyFill="1" applyAlignment="1">
      <alignment horizontal="center" vertical="center"/>
    </xf>
    <xf numFmtId="2" fontId="17"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42" fillId="2" borderId="0" xfId="0" applyNumberFormat="1" applyFont="1" applyFill="1" applyAlignment="1">
      <alignment horizontal="center" vertical="center"/>
    </xf>
    <xf numFmtId="0" fontId="53" fillId="0" borderId="0" xfId="0" applyFont="1"/>
    <xf numFmtId="3" fontId="53" fillId="0" borderId="0" xfId="0" applyNumberFormat="1" applyFont="1"/>
    <xf numFmtId="49" fontId="47" fillId="0" borderId="0" xfId="0" applyNumberFormat="1" applyFont="1"/>
    <xf numFmtId="0" fontId="47" fillId="6" borderId="0" xfId="0" applyFont="1" applyFill="1"/>
    <xf numFmtId="3" fontId="47" fillId="6" borderId="0" xfId="0" applyNumberFormat="1" applyFont="1" applyFill="1"/>
    <xf numFmtId="1" fontId="48" fillId="0" borderId="0" xfId="0" applyNumberFormat="1" applyFont="1"/>
  </cellXfs>
  <cellStyles count="3">
    <cellStyle name="Normal" xfId="0" builtinId="0"/>
    <cellStyle name="Normal 2" xfId="2" xr:uid="{059FBFF7-F56C-44F7-8C7F-96FC3828420E}"/>
    <cellStyle name="Procent" xfId="1" builtinId="5"/>
  </cellStyles>
  <dxfs count="104">
    <dxf>
      <font>
        <b/>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Arial"/>
        <family val="2"/>
        <scheme val="minor"/>
      </font>
      <numFmt numFmtId="3" formatCode="#,##0"/>
      <fill>
        <patternFill patternType="solid">
          <fgColor indexed="64"/>
          <bgColor theme="5" tint="0.79998168889431442"/>
        </patternFill>
      </fill>
    </dxf>
    <dxf>
      <font>
        <strike val="0"/>
        <outline val="0"/>
        <shadow val="0"/>
        <u val="none"/>
        <vertAlign val="baseline"/>
        <sz val="11"/>
        <name val="Arial"/>
        <family val="2"/>
        <scheme val="minor"/>
      </font>
      <numFmt numFmtId="3" formatCode="#,##0"/>
      <fill>
        <patternFill patternType="solid">
          <fgColor indexed="64"/>
          <bgColor theme="5" tint="0.79998168889431442"/>
        </patternFill>
      </fill>
    </dxf>
    <dxf>
      <font>
        <strike val="0"/>
        <outline val="0"/>
        <shadow val="0"/>
        <u val="none"/>
        <vertAlign val="baseline"/>
        <sz val="11"/>
        <name val="Arial"/>
        <family val="2"/>
        <scheme val="minor"/>
      </font>
      <numFmt numFmtId="3" formatCode="#,##0"/>
      <fill>
        <patternFill patternType="solid">
          <fgColor indexed="64"/>
          <bgColor theme="5" tint="0.79998168889431442"/>
        </patternFill>
      </fill>
    </dxf>
    <dxf>
      <font>
        <strike val="0"/>
        <outline val="0"/>
        <shadow val="0"/>
        <u val="none"/>
        <vertAlign val="baseline"/>
        <sz val="11"/>
        <name val="Arial"/>
        <family val="2"/>
        <scheme val="minor"/>
      </font>
      <numFmt numFmtId="3" formatCode="#,##0"/>
      <fill>
        <patternFill patternType="solid">
          <fgColor indexed="64"/>
          <bgColor theme="5" tint="0.79998168889431442"/>
        </patternFill>
      </fill>
    </dxf>
    <dxf>
      <font>
        <strike val="0"/>
        <outline val="0"/>
        <shadow val="0"/>
        <u val="none"/>
        <vertAlign val="baseline"/>
        <sz val="11"/>
        <name val="Arial"/>
        <family val="2"/>
        <scheme val="minor"/>
      </font>
      <numFmt numFmtId="3" formatCode="#,##0"/>
      <fill>
        <patternFill patternType="solid">
          <fgColor indexed="64"/>
          <bgColor theme="5" tint="0.79998168889431442"/>
        </patternFill>
      </fill>
    </dxf>
    <dxf>
      <font>
        <b val="0"/>
        <i val="0"/>
        <strike val="0"/>
        <condense val="0"/>
        <extend val="0"/>
        <outline val="0"/>
        <shadow val="0"/>
        <u val="none"/>
        <vertAlign val="baseline"/>
        <sz val="11"/>
        <color theme="1"/>
        <name val="Arial"/>
        <family val="2"/>
        <scheme val="minor"/>
      </font>
      <fill>
        <patternFill patternType="solid">
          <fgColor indexed="64"/>
          <bgColor theme="5" tint="0.79998168889431442"/>
        </patternFill>
      </fill>
      <alignment horizontal="left" vertical="bottom" textRotation="0" wrapText="0" indent="0" justifyLastLine="0" shrinkToFit="0" readingOrder="0"/>
      <protection locked="0" hidden="0"/>
    </dxf>
    <dxf>
      <font>
        <strike val="0"/>
        <outline val="0"/>
        <shadow val="0"/>
        <u val="none"/>
        <vertAlign val="baseline"/>
        <sz val="11"/>
        <name val="Arial"/>
        <family val="2"/>
        <scheme val="minor"/>
      </font>
      <fill>
        <patternFill patternType="solid">
          <fgColor indexed="64"/>
          <bgColor theme="5" tint="0.79998168889431442"/>
        </patternFill>
      </fill>
    </dxf>
    <dxf>
      <font>
        <b/>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strike val="0"/>
        <outline val="0"/>
        <shadow val="0"/>
        <u val="none"/>
        <vertAlign val="baseline"/>
        <sz val="11"/>
        <name val="Arial"/>
        <family val="2"/>
        <scheme val="minor"/>
      </font>
      <numFmt numFmtId="3" formatCode="#,##0"/>
      <fill>
        <patternFill patternType="solid">
          <fgColor indexed="64"/>
          <bgColor theme="6" tint="0.79998168889431442"/>
        </patternFill>
      </fill>
    </dxf>
    <dxf>
      <font>
        <strike val="0"/>
        <outline val="0"/>
        <shadow val="0"/>
        <u val="none"/>
        <vertAlign val="baseline"/>
        <sz val="11"/>
        <name val="Arial"/>
        <family val="2"/>
        <scheme val="minor"/>
      </font>
      <numFmt numFmtId="3" formatCode="#,##0"/>
      <fill>
        <patternFill patternType="solid">
          <fgColor indexed="64"/>
          <bgColor theme="6" tint="0.79998168889431442"/>
        </patternFill>
      </fill>
    </dxf>
    <dxf>
      <font>
        <strike val="0"/>
        <outline val="0"/>
        <shadow val="0"/>
        <u val="none"/>
        <vertAlign val="baseline"/>
        <sz val="11"/>
        <name val="Arial"/>
        <family val="2"/>
        <scheme val="minor"/>
      </font>
      <numFmt numFmtId="3" formatCode="#,##0"/>
      <fill>
        <patternFill patternType="solid">
          <fgColor indexed="64"/>
          <bgColor theme="6" tint="0.79998168889431442"/>
        </patternFill>
      </fill>
    </dxf>
    <dxf>
      <font>
        <strike val="0"/>
        <outline val="0"/>
        <shadow val="0"/>
        <u val="none"/>
        <vertAlign val="baseline"/>
        <sz val="11"/>
        <name val="Arial"/>
        <family val="2"/>
        <scheme val="minor"/>
      </font>
      <numFmt numFmtId="3" formatCode="#,##0"/>
      <fill>
        <patternFill patternType="solid">
          <fgColor indexed="64"/>
          <bgColor theme="6" tint="0.79998168889431442"/>
        </patternFill>
      </fill>
    </dxf>
    <dxf>
      <font>
        <strike val="0"/>
        <outline val="0"/>
        <shadow val="0"/>
        <u val="none"/>
        <vertAlign val="baseline"/>
        <sz val="11"/>
        <name val="Arial"/>
        <family val="2"/>
        <scheme val="minor"/>
      </font>
      <numFmt numFmtId="3" formatCode="#,##0"/>
      <fill>
        <patternFill patternType="solid">
          <fgColor indexed="64"/>
          <bgColor theme="6" tint="0.79998168889431442"/>
        </patternFill>
      </fill>
    </dxf>
    <dxf>
      <font>
        <b val="0"/>
        <i val="0"/>
        <strike val="0"/>
        <condense val="0"/>
        <extend val="0"/>
        <outline val="0"/>
        <shadow val="0"/>
        <u val="none"/>
        <vertAlign val="baseline"/>
        <sz val="11"/>
        <color theme="1"/>
        <name val="Arial"/>
        <family val="2"/>
        <scheme val="minor"/>
      </font>
      <fill>
        <patternFill patternType="solid">
          <fgColor indexed="64"/>
          <bgColor theme="6" tint="0.79998168889431442"/>
        </patternFill>
      </fill>
      <alignment horizontal="left" vertical="bottom" textRotation="0" wrapText="0" indent="0" justifyLastLine="0" shrinkToFit="0" readingOrder="0"/>
      <protection locked="0" hidden="0"/>
    </dxf>
    <dxf>
      <font>
        <strike val="0"/>
        <outline val="0"/>
        <shadow val="0"/>
        <u val="none"/>
        <vertAlign val="baseline"/>
        <sz val="11"/>
        <name val="Arial"/>
        <family val="2"/>
        <scheme val="minor"/>
      </font>
      <fill>
        <patternFill patternType="solid">
          <fgColor indexed="64"/>
          <bgColor theme="6" tint="0.79998168889431442"/>
        </patternFill>
      </fill>
    </dxf>
    <dxf>
      <font>
        <b/>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strike val="0"/>
        <outline val="0"/>
        <shadow val="0"/>
        <u val="none"/>
        <vertAlign val="baseline"/>
        <sz val="11"/>
        <name val="Arial"/>
        <family val="2"/>
        <scheme val="minor"/>
      </font>
    </dxf>
    <dxf>
      <border outline="0">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auto="1"/>
        <name val="Arial"/>
        <scheme val="minor"/>
      </font>
      <alignment horizontal="center" vertical="center" textRotation="0" wrapText="1" indent="0" justifyLastLine="0" shrinkToFit="0" readingOrder="0"/>
    </dxf>
    <dxf>
      <font>
        <b val="0"/>
        <i/>
        <strike val="0"/>
        <condense val="0"/>
        <extend val="0"/>
        <outline val="0"/>
        <shadow val="0"/>
        <u val="none"/>
        <vertAlign val="baseline"/>
        <sz val="10"/>
        <color theme="1"/>
        <name val="Arial"/>
        <scheme val="minor"/>
      </font>
      <numFmt numFmtId="3" formatCode="#,##0"/>
      <fill>
        <patternFill patternType="solid">
          <fgColor indexed="64"/>
          <bgColor theme="0"/>
        </patternFill>
      </fill>
      <alignment horizontal="center" vertical="bottom" textRotation="0" wrapText="0" indent="0" justifyLastLine="0" shrinkToFit="0" readingOrder="0"/>
    </dxf>
    <dxf>
      <font>
        <b val="0"/>
        <i/>
        <strike val="0"/>
        <condense val="0"/>
        <extend val="0"/>
        <outline val="0"/>
        <shadow val="0"/>
        <u val="none"/>
        <vertAlign val="baseline"/>
        <sz val="12"/>
        <color rgb="FF000000"/>
        <name val="Arial"/>
        <scheme val="minor"/>
      </font>
      <numFmt numFmtId="2" formatCode="0.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scheme val="minor"/>
      </font>
      <numFmt numFmtId="164" formatCode="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scheme val="minor"/>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minor"/>
      </font>
      <numFmt numFmtId="165"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minor"/>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minor"/>
      </font>
      <numFmt numFmtId="164" formatCode="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minor"/>
      </font>
      <numFmt numFmtId="164" formatCode="0.0"/>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scheme val="minor"/>
      </font>
      <fill>
        <patternFill patternType="solid">
          <fgColor indexed="64"/>
          <bgColor theme="0"/>
        </patternFill>
      </fill>
      <alignment horizontal="center" vertical="center" textRotation="0" wrapText="1" indent="0" justifyLastLine="0" shrinkToFit="0" readingOrder="0"/>
    </dxf>
    <dxf>
      <border outline="0">
        <top style="medium">
          <color indexed="64"/>
        </top>
        <bottom style="medium">
          <color indexed="64"/>
        </bottom>
      </border>
    </dxf>
    <dxf>
      <fill>
        <patternFill>
          <fgColor indexed="64"/>
          <bgColor theme="0"/>
        </patternFill>
      </fill>
    </dxf>
    <dxf>
      <border outline="0">
        <bottom style="thin">
          <color indexed="64"/>
        </bottom>
      </border>
    </dxf>
    <dxf>
      <font>
        <b/>
        <i val="0"/>
        <strike val="0"/>
        <condense val="0"/>
        <extend val="0"/>
        <outline val="0"/>
        <shadow val="0"/>
        <u val="none"/>
        <vertAlign val="baseline"/>
        <sz val="12"/>
        <color auto="1"/>
        <name val="Arial"/>
        <scheme val="minor"/>
      </font>
      <alignment horizontal="center" vertical="center" textRotation="0" wrapText="1" indent="0" justifyLastLine="0" shrinkToFit="0" readingOrder="0"/>
    </dxf>
    <dxf>
      <font>
        <strike val="0"/>
        <outline val="0"/>
        <shadow val="0"/>
        <u val="none"/>
        <vertAlign val="baseline"/>
        <sz val="11"/>
        <name val="Arial"/>
        <family val="2"/>
        <scheme val="minor"/>
      </font>
    </dxf>
    <dxf>
      <border outline="0">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auto="1"/>
        <name val="Arial"/>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r>
              <a:rPr lang="sv-SE"/>
              <a:t>Svensk marknadsbalans</a:t>
            </a:r>
            <a:r>
              <a:rPr lang="sv-SE" baseline="0"/>
              <a:t> nötkött</a:t>
            </a:r>
            <a:endParaRPr lang="sv-SE"/>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0"/>
          <c:order val="0"/>
          <c:tx>
            <c:strRef>
              <c:f>Helårsbalans!$B$12</c:f>
              <c:strCache>
                <c:ptCount val="1"/>
                <c:pt idx="0">
                  <c:v>Produktion</c:v>
                </c:pt>
              </c:strCache>
            </c:strRef>
          </c:tx>
          <c:spPr>
            <a:ln w="25400" cap="rnd">
              <a:solidFill>
                <a:schemeClr val="accent2">
                  <a:lumMod val="50000"/>
                </a:schemeClr>
              </a:solidFill>
              <a:round/>
            </a:ln>
            <a:effectLst/>
          </c:spPr>
          <c:marker>
            <c:symbol val="none"/>
          </c:marker>
          <c:cat>
            <c:numRef>
              <c:f>Helårsbalans!$A$28:$A$58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Helårsbalans!$B$28:$B$58</c:f>
              <c:numCache>
                <c:formatCode>#\ ##0.0</c:formatCode>
                <c:ptCount val="31"/>
                <c:pt idx="0">
                  <c:v>143.32900000000001</c:v>
                </c:pt>
                <c:pt idx="1">
                  <c:v>137.416</c:v>
                </c:pt>
                <c:pt idx="2">
                  <c:v>148.88499999999999</c:v>
                </c:pt>
                <c:pt idx="3">
                  <c:v>142.49799999999999</c:v>
                </c:pt>
                <c:pt idx="4">
                  <c:v>144.03800000000001</c:v>
                </c:pt>
                <c:pt idx="5">
                  <c:v>149.80799999999999</c:v>
                </c:pt>
                <c:pt idx="6">
                  <c:v>143.191</c:v>
                </c:pt>
                <c:pt idx="7">
                  <c:v>146.47900000000001</c:v>
                </c:pt>
                <c:pt idx="8">
                  <c:v>140.40299999999999</c:v>
                </c:pt>
                <c:pt idx="9">
                  <c:v>142.423</c:v>
                </c:pt>
                <c:pt idx="10">
                  <c:v>135.94300000000001</c:v>
                </c:pt>
                <c:pt idx="11">
                  <c:v>137.41</c:v>
                </c:pt>
                <c:pt idx="12">
                  <c:v>133.54</c:v>
                </c:pt>
                <c:pt idx="13">
                  <c:v>128.79300000000001</c:v>
                </c:pt>
                <c:pt idx="14">
                  <c:v>139.834</c:v>
                </c:pt>
                <c:pt idx="15">
                  <c:v>137.80000000000001</c:v>
                </c:pt>
                <c:pt idx="16">
                  <c:v>137.88</c:v>
                </c:pt>
                <c:pt idx="17">
                  <c:v>125.32</c:v>
                </c:pt>
                <c:pt idx="18">
                  <c:v>125.88</c:v>
                </c:pt>
                <c:pt idx="19">
                  <c:v>131.62</c:v>
                </c:pt>
                <c:pt idx="20" formatCode="0.0">
                  <c:v>133.13999999999999</c:v>
                </c:pt>
                <c:pt idx="21" formatCode="0.0">
                  <c:v>131.25</c:v>
                </c:pt>
                <c:pt idx="22" formatCode="0.0">
                  <c:v>132.07</c:v>
                </c:pt>
                <c:pt idx="23" formatCode="0.0">
                  <c:v>136.87</c:v>
                </c:pt>
                <c:pt idx="24" formatCode="0.0">
                  <c:v>139.66999999999999</c:v>
                </c:pt>
                <c:pt idx="25" formatCode="0.0">
                  <c:v>141</c:v>
                </c:pt>
                <c:pt idx="26" formatCode="0.0">
                  <c:v>135.82</c:v>
                </c:pt>
                <c:pt idx="27" formatCode="0.0">
                  <c:v>135.24</c:v>
                </c:pt>
                <c:pt idx="28" formatCode="0.0">
                  <c:v>138.16999999999999</c:v>
                </c:pt>
                <c:pt idx="29" formatCode="0.0">
                  <c:v>139.52000000000001</c:v>
                </c:pt>
                <c:pt idx="30" formatCode="0.0">
                  <c:v>128.11000000000001</c:v>
                </c:pt>
              </c:numCache>
            </c:numRef>
          </c:val>
          <c:smooth val="0"/>
          <c:extLst>
            <c:ext xmlns:c16="http://schemas.microsoft.com/office/drawing/2014/chart" uri="{C3380CC4-5D6E-409C-BE32-E72D297353CC}">
              <c16:uniqueId val="{00000000-4CFB-4F92-9FBA-A7BA304B06C9}"/>
            </c:ext>
          </c:extLst>
        </c:ser>
        <c:ser>
          <c:idx val="1"/>
          <c:order val="1"/>
          <c:tx>
            <c:strRef>
              <c:f>Helårsbalans!$C$12</c:f>
              <c:strCache>
                <c:ptCount val="1"/>
                <c:pt idx="0">
                  <c:v>Import</c:v>
                </c:pt>
              </c:strCache>
            </c:strRef>
          </c:tx>
          <c:spPr>
            <a:ln w="25400" cap="rnd">
              <a:solidFill>
                <a:srgbClr val="C00000"/>
              </a:solidFill>
              <a:round/>
            </a:ln>
            <a:effectLst/>
          </c:spPr>
          <c:marker>
            <c:symbol val="none"/>
          </c:marker>
          <c:cat>
            <c:numRef>
              <c:f>Helårsbalans!$A$28:$A$58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Helårsbalans!$C$28:$C$58</c:f>
              <c:numCache>
                <c:formatCode>#\ ##0.0</c:formatCode>
                <c:ptCount val="31"/>
                <c:pt idx="0">
                  <c:v>25.257400000000001</c:v>
                </c:pt>
                <c:pt idx="1">
                  <c:v>40.038499999999999</c:v>
                </c:pt>
                <c:pt idx="2">
                  <c:v>38.161700000000003</c:v>
                </c:pt>
                <c:pt idx="3">
                  <c:v>45.5595</c:v>
                </c:pt>
                <c:pt idx="4">
                  <c:v>53.404899999999998</c:v>
                </c:pt>
                <c:pt idx="5">
                  <c:v>55.926600000000001</c:v>
                </c:pt>
                <c:pt idx="6">
                  <c:v>55.153700000000001</c:v>
                </c:pt>
                <c:pt idx="7">
                  <c:v>78.035300000000007</c:v>
                </c:pt>
                <c:pt idx="8">
                  <c:v>92.457099999999997</c:v>
                </c:pt>
                <c:pt idx="9">
                  <c:v>95.416499999999999</c:v>
                </c:pt>
                <c:pt idx="10">
                  <c:v>105.9675</c:v>
                </c:pt>
                <c:pt idx="11">
                  <c:v>108.8995</c:v>
                </c:pt>
                <c:pt idx="12">
                  <c:v>114.72199999999999</c:v>
                </c:pt>
                <c:pt idx="13">
                  <c:v>120.2045</c:v>
                </c:pt>
                <c:pt idx="14">
                  <c:v>110.47839999999999</c:v>
                </c:pt>
                <c:pt idx="15">
                  <c:v>120.36709999999999</c:v>
                </c:pt>
                <c:pt idx="16">
                  <c:v>126.5973</c:v>
                </c:pt>
                <c:pt idx="17">
                  <c:v>133.2731</c:v>
                </c:pt>
                <c:pt idx="18">
                  <c:v>136.8999</c:v>
                </c:pt>
                <c:pt idx="19">
                  <c:v>135.59209999999999</c:v>
                </c:pt>
                <c:pt idx="20" formatCode="0.0">
                  <c:v>139.3948</c:v>
                </c:pt>
                <c:pt idx="21" formatCode="0.0">
                  <c:v>141.7576</c:v>
                </c:pt>
                <c:pt idx="22" formatCode="0.0">
                  <c:v>135.2054</c:v>
                </c:pt>
                <c:pt idx="23" formatCode="0.0">
                  <c:v>126.182</c:v>
                </c:pt>
                <c:pt idx="24" formatCode="0.0">
                  <c:v>125.19629999999999</c:v>
                </c:pt>
                <c:pt idx="25" formatCode="0.0">
                  <c:v>108.4023</c:v>
                </c:pt>
                <c:pt idx="26" formatCode="0.0">
                  <c:v>114.5025</c:v>
                </c:pt>
                <c:pt idx="27" formatCode="0.0">
                  <c:v>122.66240000000001</c:v>
                </c:pt>
                <c:pt idx="28" formatCode="0.0">
                  <c:v>116.2816</c:v>
                </c:pt>
                <c:pt idx="29" formatCode="0.0">
                  <c:v>118.82859999999999</c:v>
                </c:pt>
                <c:pt idx="30" formatCode="0.0">
                  <c:v>121.5947</c:v>
                </c:pt>
              </c:numCache>
            </c:numRef>
          </c:val>
          <c:smooth val="0"/>
          <c:extLst>
            <c:ext xmlns:c16="http://schemas.microsoft.com/office/drawing/2014/chart" uri="{C3380CC4-5D6E-409C-BE32-E72D297353CC}">
              <c16:uniqueId val="{00000001-4CFB-4F92-9FBA-A7BA304B06C9}"/>
            </c:ext>
          </c:extLst>
        </c:ser>
        <c:ser>
          <c:idx val="2"/>
          <c:order val="2"/>
          <c:tx>
            <c:strRef>
              <c:f>Helårsbalans!$D$12</c:f>
              <c:strCache>
                <c:ptCount val="1"/>
                <c:pt idx="0">
                  <c:v>Export</c:v>
                </c:pt>
              </c:strCache>
            </c:strRef>
          </c:tx>
          <c:spPr>
            <a:ln w="25400" cap="rnd">
              <a:solidFill>
                <a:schemeClr val="accent1">
                  <a:lumMod val="75000"/>
                </a:schemeClr>
              </a:solidFill>
              <a:round/>
            </a:ln>
            <a:effectLst/>
          </c:spPr>
          <c:marker>
            <c:symbol val="none"/>
          </c:marker>
          <c:cat>
            <c:numRef>
              <c:f>Helårsbalans!$A$28:$A$58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Helårsbalans!$D$28:$D$58</c:f>
              <c:numCache>
                <c:formatCode>0.00</c:formatCode>
                <c:ptCount val="31"/>
                <c:pt idx="0">
                  <c:v>7.8253000000000004</c:v>
                </c:pt>
                <c:pt idx="1">
                  <c:v>8.7454000000000001</c:v>
                </c:pt>
                <c:pt idx="2">
                  <c:v>10.3933</c:v>
                </c:pt>
                <c:pt idx="3">
                  <c:v>8.4407999999999994</c:v>
                </c:pt>
                <c:pt idx="4">
                  <c:v>7.7683</c:v>
                </c:pt>
                <c:pt idx="5">
                  <c:v>7.0030999999999999</c:v>
                </c:pt>
                <c:pt idx="6">
                  <c:v>6.9297000000000004</c:v>
                </c:pt>
                <c:pt idx="7">
                  <c:v>8.7095000000000002</c:v>
                </c:pt>
                <c:pt idx="8">
                  <c:v>9.3270999999999997</c:v>
                </c:pt>
                <c:pt idx="9">
                  <c:v>11.0947</c:v>
                </c:pt>
                <c:pt idx="10">
                  <c:v>12.9375</c:v>
                </c:pt>
                <c:pt idx="11">
                  <c:v>12.939399999999999</c:v>
                </c:pt>
                <c:pt idx="12">
                  <c:v>17.2319</c:v>
                </c:pt>
                <c:pt idx="13">
                  <c:v>20.4694</c:v>
                </c:pt>
                <c:pt idx="14">
                  <c:v>20.4542</c:v>
                </c:pt>
                <c:pt idx="15">
                  <c:v>20.222300000000001</c:v>
                </c:pt>
                <c:pt idx="16">
                  <c:v>19.6511</c:v>
                </c:pt>
                <c:pt idx="17">
                  <c:v>15.1815</c:v>
                </c:pt>
                <c:pt idx="18">
                  <c:v>15.0649</c:v>
                </c:pt>
                <c:pt idx="19">
                  <c:v>15.8842</c:v>
                </c:pt>
                <c:pt idx="20">
                  <c:v>18.1614</c:v>
                </c:pt>
                <c:pt idx="21">
                  <c:v>17.208100000000002</c:v>
                </c:pt>
                <c:pt idx="22">
                  <c:v>18.446100000000001</c:v>
                </c:pt>
                <c:pt idx="23">
                  <c:v>15.2605</c:v>
                </c:pt>
                <c:pt idx="24">
                  <c:v>15.257199999999999</c:v>
                </c:pt>
                <c:pt idx="25">
                  <c:v>15.6417</c:v>
                </c:pt>
                <c:pt idx="26">
                  <c:v>16.354199999999999</c:v>
                </c:pt>
                <c:pt idx="27">
                  <c:v>16.672899999999998</c:v>
                </c:pt>
                <c:pt idx="28">
                  <c:v>16.146599999999999</c:v>
                </c:pt>
                <c:pt idx="29">
                  <c:v>13.831300000000001</c:v>
                </c:pt>
                <c:pt idx="30">
                  <c:v>13.715</c:v>
                </c:pt>
              </c:numCache>
            </c:numRef>
          </c:val>
          <c:smooth val="0"/>
          <c:extLst>
            <c:ext xmlns:c16="http://schemas.microsoft.com/office/drawing/2014/chart" uri="{C3380CC4-5D6E-409C-BE32-E72D297353CC}">
              <c16:uniqueId val="{00000002-4CFB-4F92-9FBA-A7BA304B06C9}"/>
            </c:ext>
          </c:extLst>
        </c:ser>
        <c:ser>
          <c:idx val="3"/>
          <c:order val="3"/>
          <c:tx>
            <c:strRef>
              <c:f>Helårsbalans!$E$12</c:f>
              <c:strCache>
                <c:ptCount val="1"/>
                <c:pt idx="0">
                  <c:v>Totalkonsumtion</c:v>
                </c:pt>
              </c:strCache>
            </c:strRef>
          </c:tx>
          <c:spPr>
            <a:ln w="25400" cap="rnd">
              <a:solidFill>
                <a:srgbClr val="FFC000"/>
              </a:solidFill>
              <a:round/>
            </a:ln>
            <a:effectLst/>
          </c:spPr>
          <c:marker>
            <c:symbol val="none"/>
          </c:marker>
          <c:cat>
            <c:numRef>
              <c:f>Helårsbalans!$A$28:$A$58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Helårsbalans!$E$28:$E$58</c:f>
              <c:numCache>
                <c:formatCode>#\ ##0.0</c:formatCode>
                <c:ptCount val="31"/>
                <c:pt idx="0">
                  <c:v>161.93510000000001</c:v>
                </c:pt>
                <c:pt idx="1">
                  <c:v>169.83410000000001</c:v>
                </c:pt>
                <c:pt idx="2">
                  <c:v>177.44539999999998</c:v>
                </c:pt>
                <c:pt idx="3">
                  <c:v>180.3887</c:v>
                </c:pt>
                <c:pt idx="4">
                  <c:v>190.78960000000001</c:v>
                </c:pt>
                <c:pt idx="5">
                  <c:v>199.84450000000001</c:v>
                </c:pt>
                <c:pt idx="6">
                  <c:v>192.58799999999999</c:v>
                </c:pt>
                <c:pt idx="7">
                  <c:v>217.03280000000004</c:v>
                </c:pt>
                <c:pt idx="8">
                  <c:v>224.84399999999999</c:v>
                </c:pt>
                <c:pt idx="9">
                  <c:v>228.1328</c:v>
                </c:pt>
                <c:pt idx="10">
                  <c:v>230.37</c:v>
                </c:pt>
                <c:pt idx="11">
                  <c:v>234.74809999999999</c:v>
                </c:pt>
                <c:pt idx="12">
                  <c:v>232.4341</c:v>
                </c:pt>
                <c:pt idx="13">
                  <c:v>229.99109999999999</c:v>
                </c:pt>
                <c:pt idx="14">
                  <c:v>231.3972</c:v>
                </c:pt>
                <c:pt idx="15">
                  <c:v>239.4838</c:v>
                </c:pt>
                <c:pt idx="16">
                  <c:v>246.37520000000001</c:v>
                </c:pt>
                <c:pt idx="17">
                  <c:v>244.9066</c:v>
                </c:pt>
                <c:pt idx="18">
                  <c:v>249.167</c:v>
                </c:pt>
                <c:pt idx="19">
                  <c:v>252.82089999999997</c:v>
                </c:pt>
                <c:pt idx="20">
                  <c:v>255.8664</c:v>
                </c:pt>
                <c:pt idx="21">
                  <c:v>257.36850000000004</c:v>
                </c:pt>
                <c:pt idx="22">
                  <c:v>250.40229999999997</c:v>
                </c:pt>
                <c:pt idx="23">
                  <c:v>249.34450000000001</c:v>
                </c:pt>
                <c:pt idx="24">
                  <c:v>251.08509999999995</c:v>
                </c:pt>
                <c:pt idx="25">
                  <c:v>235.2756</c:v>
                </c:pt>
                <c:pt idx="26">
                  <c:v>235.52029999999999</c:v>
                </c:pt>
                <c:pt idx="27">
                  <c:v>242.74449999999999</c:v>
                </c:pt>
                <c:pt idx="28">
                  <c:v>239.77599999999998</c:v>
                </c:pt>
                <c:pt idx="29">
                  <c:v>245.96230000000003</c:v>
                </c:pt>
                <c:pt idx="30">
                  <c:v>237.44229999999999</c:v>
                </c:pt>
              </c:numCache>
            </c:numRef>
          </c:val>
          <c:smooth val="0"/>
          <c:extLst>
            <c:ext xmlns:c16="http://schemas.microsoft.com/office/drawing/2014/chart" uri="{C3380CC4-5D6E-409C-BE32-E72D297353CC}">
              <c16:uniqueId val="{00000003-4CFB-4F92-9FBA-A7BA304B06C9}"/>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Helårsbalans!$F$12</c:f>
              <c:strCache>
                <c:ptCount val="1"/>
                <c:pt idx="0">
                  <c:v>Försörjningsgrad</c:v>
                </c:pt>
              </c:strCache>
            </c:strRef>
          </c:tx>
          <c:spPr>
            <a:ln w="25400" cap="rnd">
              <a:solidFill>
                <a:schemeClr val="tx1"/>
              </a:solidFill>
              <a:prstDash val="dash"/>
              <a:round/>
            </a:ln>
            <a:effectLst/>
          </c:spPr>
          <c:marker>
            <c:symbol val="none"/>
          </c:marker>
          <c:cat>
            <c:numRef>
              <c:f>Helårsbalans!$A$28:$A$58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Helårsbalans!$F$28:$F$58</c:f>
              <c:numCache>
                <c:formatCode>0.0%</c:formatCode>
                <c:ptCount val="31"/>
                <c:pt idx="0">
                  <c:v>0.88510150053941361</c:v>
                </c:pt>
                <c:pt idx="1">
                  <c:v>0.80911901673456621</c:v>
                </c:pt>
                <c:pt idx="2">
                  <c:v>0.83904682792566054</c:v>
                </c:pt>
                <c:pt idx="3">
                  <c:v>0.78994970305789658</c:v>
                </c:pt>
                <c:pt idx="4">
                  <c:v>0.75495729326965411</c:v>
                </c:pt>
                <c:pt idx="5">
                  <c:v>0.74962283175168687</c:v>
                </c:pt>
                <c:pt idx="6">
                  <c:v>0.74350946061021461</c:v>
                </c:pt>
                <c:pt idx="7">
                  <c:v>0.67491641816352177</c:v>
                </c:pt>
                <c:pt idx="8">
                  <c:v>0.62444628275604419</c:v>
                </c:pt>
                <c:pt idx="9">
                  <c:v>0.62429865411725105</c:v>
                </c:pt>
                <c:pt idx="10">
                  <c:v>0.59010721882189521</c:v>
                </c:pt>
                <c:pt idx="11">
                  <c:v>0.58535085055001512</c:v>
                </c:pt>
                <c:pt idx="12">
                  <c:v>0.57452843623203309</c:v>
                </c:pt>
                <c:pt idx="13">
                  <c:v>0.55999123444341981</c:v>
                </c:pt>
                <c:pt idx="14">
                  <c:v>0.60430290427023314</c:v>
                </c:pt>
                <c:pt idx="15">
                  <c:v>0.57540426534070366</c:v>
                </c:pt>
                <c:pt idx="16">
                  <c:v>0.55963424890167512</c:v>
                </c:pt>
                <c:pt idx="17">
                  <c:v>0.51170527866541771</c:v>
                </c:pt>
                <c:pt idx="18">
                  <c:v>0.50520333752061863</c:v>
                </c:pt>
                <c:pt idx="19">
                  <c:v>0.52060569359574316</c:v>
                </c:pt>
                <c:pt idx="20">
                  <c:v>0.52034968249054969</c:v>
                </c:pt>
                <c:pt idx="21">
                  <c:v>0.50996916872111386</c:v>
                </c:pt>
                <c:pt idx="22">
                  <c:v>0.52743125762023757</c:v>
                </c:pt>
                <c:pt idx="23">
                  <c:v>0.5489192663162813</c:v>
                </c:pt>
                <c:pt idx="24">
                  <c:v>0.55626558485549327</c:v>
                </c:pt>
                <c:pt idx="25">
                  <c:v>0.59929716468686089</c:v>
                </c:pt>
                <c:pt idx="26">
                  <c:v>0.57668065130691493</c:v>
                </c:pt>
                <c:pt idx="27">
                  <c:v>0.5571289977733791</c:v>
                </c:pt>
                <c:pt idx="28">
                  <c:v>0.57624616308554655</c:v>
                </c:pt>
                <c:pt idx="29">
                  <c:v>0.56724140244256938</c:v>
                </c:pt>
                <c:pt idx="30">
                  <c:v>0.53954160652924954</c:v>
                </c:pt>
              </c:numCache>
            </c:numRef>
          </c:val>
          <c:smooth val="0"/>
          <c:extLst>
            <c:ext xmlns:c16="http://schemas.microsoft.com/office/drawing/2014/chart" uri="{C3380CC4-5D6E-409C-BE32-E72D297353CC}">
              <c16:uniqueId val="{00000004-4CFB-4F92-9FBA-A7BA304B06C9}"/>
            </c:ext>
          </c:extLst>
        </c:ser>
        <c:dLbls>
          <c:showLegendKey val="0"/>
          <c:showVal val="0"/>
          <c:showCatName val="0"/>
          <c:showSerName val="0"/>
          <c:showPercent val="0"/>
          <c:showBubbleSize val="0"/>
        </c:dLbls>
        <c:marker val="1"/>
        <c:smooth val="0"/>
        <c:axId val="675538520"/>
        <c:axId val="675539832"/>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sv-SE"/>
          </a:p>
        </c:txPr>
        <c:crossAx val="832429023"/>
        <c:crosses val="autoZero"/>
        <c:auto val="1"/>
        <c:lblAlgn val="ctr"/>
        <c:lblOffset val="100"/>
        <c:noMultiLvlLbl val="0"/>
      </c:catAx>
      <c:valAx>
        <c:axId val="832429023"/>
        <c:scaling>
          <c:orientation val="minMax"/>
          <c:max val="27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sv-SE"/>
                  <a:t>1 000 ton slaktad vikt</a:t>
                </a:r>
              </a:p>
            </c:rich>
          </c:tx>
          <c:layout>
            <c:manualLayout>
              <c:xMode val="edge"/>
              <c:yMode val="edge"/>
              <c:x val="6.1068696417027456E-3"/>
              <c:y val="0.31643061893235008"/>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1074040239"/>
        <c:crosses val="autoZero"/>
        <c:crossBetween val="between"/>
      </c:valAx>
      <c:valAx>
        <c:axId val="675539832"/>
        <c:scaling>
          <c:orientation val="minMax"/>
          <c:max val="0.9"/>
        </c:scaling>
        <c:delete val="0"/>
        <c:axPos val="r"/>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sv-SE"/>
                  <a:t>försörjningsgrad</a:t>
                </a:r>
              </a:p>
            </c:rich>
          </c:tx>
          <c:layout>
            <c:manualLayout>
              <c:xMode val="edge"/>
              <c:yMode val="edge"/>
              <c:x val="0.97174598361470288"/>
              <c:y val="0.33375412610014243"/>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675538520"/>
        <c:crosses val="max"/>
        <c:crossBetween val="between"/>
      </c:valAx>
      <c:catAx>
        <c:axId val="675538520"/>
        <c:scaling>
          <c:orientation val="minMax"/>
        </c:scaling>
        <c:delete val="1"/>
        <c:axPos val="b"/>
        <c:numFmt formatCode="General" sourceLinked="1"/>
        <c:majorTickMark val="out"/>
        <c:minorTickMark val="none"/>
        <c:tickLblPos val="nextTo"/>
        <c:crossAx val="6755398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nötkött per land</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land 2024-2025'!$C$3</c:f>
              <c:strCache>
                <c:ptCount val="1"/>
                <c:pt idx="0">
                  <c:v>Irland</c:v>
                </c:pt>
              </c:strCache>
            </c:strRef>
          </c:tx>
          <c:spPr>
            <a:solidFill>
              <a:srgbClr val="7DA117"/>
            </a:solidFill>
            <a:ln w="3175">
              <a:solidFill>
                <a:srgbClr val="7DA117"/>
              </a:solidFill>
            </a:ln>
            <a:effectLst/>
          </c:spPr>
          <c:invertIfNegative val="0"/>
          <c:cat>
            <c:strRef>
              <c:f>'Handel per land 2024-2025'!$A$14:$A$15</c:f>
              <c:strCache>
                <c:ptCount val="2"/>
                <c:pt idx="0">
                  <c:v>Totalt 2024</c:v>
                </c:pt>
                <c:pt idx="1">
                  <c:v>Totalt 2025</c:v>
                </c:pt>
              </c:strCache>
            </c:strRef>
          </c:cat>
          <c:val>
            <c:numRef>
              <c:f>'Handel per land 2024-2025'!$C$14:$C$15</c:f>
              <c:numCache>
                <c:formatCode>#,##0</c:formatCode>
                <c:ptCount val="2"/>
                <c:pt idx="0">
                  <c:v>31887.342857142859</c:v>
                </c:pt>
                <c:pt idx="1">
                  <c:v>34557.142857142862</c:v>
                </c:pt>
              </c:numCache>
            </c:numRef>
          </c:val>
          <c:extLst>
            <c:ext xmlns:c16="http://schemas.microsoft.com/office/drawing/2014/chart" uri="{C3380CC4-5D6E-409C-BE32-E72D297353CC}">
              <c16:uniqueId val="{00000000-56E0-4AC0-9774-D071CD0A469C}"/>
            </c:ext>
          </c:extLst>
        </c:ser>
        <c:ser>
          <c:idx val="1"/>
          <c:order val="1"/>
          <c:tx>
            <c:strRef>
              <c:f>'Handel per land 2024-2025'!$D$3</c:f>
              <c:strCache>
                <c:ptCount val="1"/>
                <c:pt idx="0">
                  <c:v>Danmark</c:v>
                </c:pt>
              </c:strCache>
            </c:strRef>
          </c:tx>
          <c:spPr>
            <a:pattFill prst="trellis">
              <a:fgClr>
                <a:srgbClr val="179EDB"/>
              </a:fgClr>
              <a:bgClr>
                <a:schemeClr val="bg1"/>
              </a:bgClr>
            </a:pattFill>
            <a:ln w="3175">
              <a:solidFill>
                <a:srgbClr val="179EDB"/>
              </a:solidFill>
            </a:ln>
            <a:effectLst/>
          </c:spPr>
          <c:invertIfNegative val="0"/>
          <c:cat>
            <c:strRef>
              <c:f>'Handel per land 2024-2025'!$A$14:$A$15</c:f>
              <c:strCache>
                <c:ptCount val="2"/>
                <c:pt idx="0">
                  <c:v>Totalt 2024</c:v>
                </c:pt>
                <c:pt idx="1">
                  <c:v>Totalt 2025</c:v>
                </c:pt>
              </c:strCache>
            </c:strRef>
          </c:cat>
          <c:val>
            <c:numRef>
              <c:f>'Handel per land 2024-2025'!$D$14:$D$15</c:f>
              <c:numCache>
                <c:formatCode>#,##0</c:formatCode>
                <c:ptCount val="2"/>
                <c:pt idx="0">
                  <c:v>16701.971428571429</c:v>
                </c:pt>
                <c:pt idx="1">
                  <c:v>16150.742857142859</c:v>
                </c:pt>
              </c:numCache>
            </c:numRef>
          </c:val>
          <c:extLst>
            <c:ext xmlns:c16="http://schemas.microsoft.com/office/drawing/2014/chart" uri="{C3380CC4-5D6E-409C-BE32-E72D297353CC}">
              <c16:uniqueId val="{00000001-56E0-4AC0-9774-D071CD0A469C}"/>
            </c:ext>
          </c:extLst>
        </c:ser>
        <c:ser>
          <c:idx val="2"/>
          <c:order val="2"/>
          <c:tx>
            <c:strRef>
              <c:f>'Handel per land 2024-2025'!$E$3</c:f>
              <c:strCache>
                <c:ptCount val="1"/>
                <c:pt idx="0">
                  <c:v>Tyskland</c:v>
                </c:pt>
              </c:strCache>
            </c:strRef>
          </c:tx>
          <c:spPr>
            <a:pattFill prst="openDmnd">
              <a:fgClr>
                <a:schemeClr val="bg1"/>
              </a:fgClr>
              <a:bgClr>
                <a:srgbClr val="ED1C24"/>
              </a:bgClr>
            </a:pattFill>
            <a:ln w="3175">
              <a:solidFill>
                <a:srgbClr val="ED1C24"/>
              </a:solidFill>
            </a:ln>
            <a:effectLst/>
          </c:spPr>
          <c:invertIfNegative val="0"/>
          <c:cat>
            <c:strRef>
              <c:f>'Handel per land 2024-2025'!$A$14:$A$15</c:f>
              <c:strCache>
                <c:ptCount val="2"/>
                <c:pt idx="0">
                  <c:v>Totalt 2024</c:v>
                </c:pt>
                <c:pt idx="1">
                  <c:v>Totalt 2025</c:v>
                </c:pt>
              </c:strCache>
            </c:strRef>
          </c:cat>
          <c:val>
            <c:numRef>
              <c:f>'Handel per land 2024-2025'!$E$14:$E$15</c:f>
              <c:numCache>
                <c:formatCode>#,##0</c:formatCode>
                <c:ptCount val="2"/>
                <c:pt idx="0">
                  <c:v>14406.714285714286</c:v>
                </c:pt>
                <c:pt idx="1">
                  <c:v>14420.2</c:v>
                </c:pt>
              </c:numCache>
            </c:numRef>
          </c:val>
          <c:extLst>
            <c:ext xmlns:c16="http://schemas.microsoft.com/office/drawing/2014/chart" uri="{C3380CC4-5D6E-409C-BE32-E72D297353CC}">
              <c16:uniqueId val="{00000002-56E0-4AC0-9774-D071CD0A469C}"/>
            </c:ext>
          </c:extLst>
        </c:ser>
        <c:ser>
          <c:idx val="3"/>
          <c:order val="3"/>
          <c:tx>
            <c:strRef>
              <c:f>'Handel per land 2024-2025'!$F$3</c:f>
              <c:strCache>
                <c:ptCount val="1"/>
                <c:pt idx="0">
                  <c:v>Nederländerna</c:v>
                </c:pt>
              </c:strCache>
            </c:strRef>
          </c:tx>
          <c:spPr>
            <a:pattFill prst="ltHorz">
              <a:fgClr>
                <a:schemeClr val="bg1"/>
              </a:fgClr>
              <a:bgClr>
                <a:srgbClr val="E07A0A"/>
              </a:bgClr>
            </a:pattFill>
            <a:ln w="3175">
              <a:solidFill>
                <a:srgbClr val="E07A0A"/>
              </a:solidFill>
            </a:ln>
            <a:effectLst/>
          </c:spPr>
          <c:invertIfNegative val="0"/>
          <c:cat>
            <c:strRef>
              <c:f>'Handel per land 2024-2025'!$A$14:$A$15</c:f>
              <c:strCache>
                <c:ptCount val="2"/>
                <c:pt idx="0">
                  <c:v>Totalt 2024</c:v>
                </c:pt>
                <c:pt idx="1">
                  <c:v>Totalt 2025</c:v>
                </c:pt>
              </c:strCache>
            </c:strRef>
          </c:cat>
          <c:val>
            <c:numRef>
              <c:f>'Handel per land 2024-2025'!$F$14:$F$15</c:f>
              <c:numCache>
                <c:formatCode>#,##0</c:formatCode>
                <c:ptCount val="2"/>
                <c:pt idx="0">
                  <c:v>16047.571428571428</c:v>
                </c:pt>
                <c:pt idx="1">
                  <c:v>16066.342857142858</c:v>
                </c:pt>
              </c:numCache>
            </c:numRef>
          </c:val>
          <c:extLst>
            <c:ext xmlns:c16="http://schemas.microsoft.com/office/drawing/2014/chart" uri="{C3380CC4-5D6E-409C-BE32-E72D297353CC}">
              <c16:uniqueId val="{00000003-56E0-4AC0-9774-D071CD0A469C}"/>
            </c:ext>
          </c:extLst>
        </c:ser>
        <c:ser>
          <c:idx val="5"/>
          <c:order val="4"/>
          <c:tx>
            <c:strRef>
              <c:f>'Handel per land 2024-2025'!$G$3</c:f>
              <c:strCache>
                <c:ptCount val="1"/>
                <c:pt idx="0">
                  <c:v>Polen</c:v>
                </c:pt>
              </c:strCache>
            </c:strRef>
          </c:tx>
          <c:spPr>
            <a:pattFill prst="pct80">
              <a:fgClr>
                <a:srgbClr val="E8B909"/>
              </a:fgClr>
              <a:bgClr>
                <a:sysClr val="window" lastClr="FFFFFF"/>
              </a:bgClr>
            </a:pattFill>
            <a:ln>
              <a:solidFill>
                <a:srgbClr val="FFC000"/>
              </a:solidFill>
            </a:ln>
            <a:effectLst/>
          </c:spPr>
          <c:invertIfNegative val="0"/>
          <c:val>
            <c:numRef>
              <c:f>'Handel per land 2024-2025'!$G$14:$G$15</c:f>
              <c:numCache>
                <c:formatCode>#,##0</c:formatCode>
                <c:ptCount val="2"/>
                <c:pt idx="0">
                  <c:v>14389.657142857142</c:v>
                </c:pt>
                <c:pt idx="1">
                  <c:v>14485.428571428572</c:v>
                </c:pt>
              </c:numCache>
            </c:numRef>
          </c:val>
          <c:extLst>
            <c:ext xmlns:c16="http://schemas.microsoft.com/office/drawing/2014/chart" uri="{C3380CC4-5D6E-409C-BE32-E72D297353CC}">
              <c16:uniqueId val="{00000001-0CBE-4086-BD97-866D0D275491}"/>
            </c:ext>
          </c:extLst>
        </c:ser>
        <c:ser>
          <c:idx val="4"/>
          <c:order val="5"/>
          <c:tx>
            <c:strRef>
              <c:f>'Handel per land 2024-2025'!$H$3</c:f>
              <c:strCache>
                <c:ptCount val="1"/>
                <c:pt idx="0">
                  <c:v>Övriga</c:v>
                </c:pt>
              </c:strCache>
            </c:strRef>
          </c:tx>
          <c:spPr>
            <a:pattFill prst="ltUpDiag">
              <a:fgClr>
                <a:schemeClr val="bg1"/>
              </a:fgClr>
              <a:bgClr>
                <a:srgbClr val="7DA117"/>
              </a:bgClr>
            </a:pattFill>
            <a:ln w="3175">
              <a:solidFill>
                <a:srgbClr val="7DA117"/>
              </a:solidFill>
            </a:ln>
            <a:effectLst/>
          </c:spPr>
          <c:invertIfNegative val="0"/>
          <c:cat>
            <c:strRef>
              <c:f>'Handel per land 2024-2025'!$A$14:$A$15</c:f>
              <c:strCache>
                <c:ptCount val="2"/>
                <c:pt idx="0">
                  <c:v>Totalt 2024</c:v>
                </c:pt>
                <c:pt idx="1">
                  <c:v>Totalt 2025</c:v>
                </c:pt>
              </c:strCache>
            </c:strRef>
          </c:cat>
          <c:val>
            <c:numRef>
              <c:f>'Handel per land 2024-2025'!$H$14:$H$15</c:f>
              <c:numCache>
                <c:formatCode>#,##0</c:formatCode>
                <c:ptCount val="2"/>
                <c:pt idx="0">
                  <c:v>25395.314285714285</c:v>
                </c:pt>
                <c:pt idx="1">
                  <c:v>25914.857142857145</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25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6.6633013629480056E-2"/>
              <c:y val="0.17008610931700355"/>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nötkött per land</a:t>
            </a:r>
          </a:p>
        </c:rich>
      </c:tx>
      <c:layout>
        <c:manualLayout>
          <c:xMode val="edge"/>
          <c:yMode val="edge"/>
          <c:x val="0.34303171379595648"/>
          <c:y val="4.6082949308755762E-2"/>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0.23386587239975284"/>
          <c:y val="0.13324901185770752"/>
          <c:w val="0.7580858378618166"/>
          <c:h val="0.49065662444368369"/>
        </c:manualLayout>
      </c:layout>
      <c:barChart>
        <c:barDir val="col"/>
        <c:grouping val="stacked"/>
        <c:varyColors val="0"/>
        <c:ser>
          <c:idx val="0"/>
          <c:order val="0"/>
          <c:tx>
            <c:strRef>
              <c:f>'Handel per land 2024-2025'!$C$21</c:f>
              <c:strCache>
                <c:ptCount val="1"/>
                <c:pt idx="0">
                  <c:v>Storbritannien</c:v>
                </c:pt>
              </c:strCache>
            </c:strRef>
          </c:tx>
          <c:spPr>
            <a:solidFill>
              <a:srgbClr val="0083BE"/>
            </a:solidFill>
            <a:ln w="3175">
              <a:solidFill>
                <a:srgbClr val="7DA117"/>
              </a:solidFill>
            </a:ln>
            <a:effectLst/>
          </c:spPr>
          <c:invertIfNegative val="0"/>
          <c:cat>
            <c:strRef>
              <c:f>'Handel per land 2024-2025'!$A$32:$A$33</c:f>
              <c:strCache>
                <c:ptCount val="2"/>
                <c:pt idx="0">
                  <c:v>Totalt 2024</c:v>
                </c:pt>
                <c:pt idx="1">
                  <c:v>Totalt 2025</c:v>
                </c:pt>
              </c:strCache>
            </c:strRef>
          </c:cat>
          <c:val>
            <c:numRef>
              <c:f>'Handel per land 2024-2025'!$C$32:$C$33</c:f>
              <c:numCache>
                <c:formatCode>#,##0</c:formatCode>
                <c:ptCount val="2"/>
                <c:pt idx="0">
                  <c:v>2832.3571428571358</c:v>
                </c:pt>
                <c:pt idx="1">
                  <c:v>2886.6428571428501</c:v>
                </c:pt>
              </c:numCache>
            </c:numRef>
          </c:val>
          <c:extLst>
            <c:ext xmlns:c16="http://schemas.microsoft.com/office/drawing/2014/chart" uri="{C3380CC4-5D6E-409C-BE32-E72D297353CC}">
              <c16:uniqueId val="{00000000-56E0-4AC0-9774-D071CD0A469C}"/>
            </c:ext>
          </c:extLst>
        </c:ser>
        <c:ser>
          <c:idx val="1"/>
          <c:order val="1"/>
          <c:tx>
            <c:strRef>
              <c:f>'Handel per land 2024-2025'!$D$21</c:f>
              <c:strCache>
                <c:ptCount val="1"/>
                <c:pt idx="0">
                  <c:v>Belgien</c:v>
                </c:pt>
              </c:strCache>
            </c:strRef>
          </c:tx>
          <c:spPr>
            <a:pattFill prst="trellis">
              <a:fgClr>
                <a:srgbClr val="004165"/>
              </a:fgClr>
              <a:bgClr>
                <a:schemeClr val="bg1"/>
              </a:bgClr>
            </a:pattFill>
            <a:ln w="3175">
              <a:solidFill>
                <a:srgbClr val="004165"/>
              </a:solidFill>
            </a:ln>
            <a:effectLst/>
          </c:spPr>
          <c:invertIfNegative val="0"/>
          <c:cat>
            <c:strRef>
              <c:f>'Handel per land 2024-2025'!$A$32:$A$33</c:f>
              <c:strCache>
                <c:ptCount val="2"/>
                <c:pt idx="0">
                  <c:v>Totalt 2024</c:v>
                </c:pt>
                <c:pt idx="1">
                  <c:v>Totalt 2025</c:v>
                </c:pt>
              </c:strCache>
            </c:strRef>
          </c:cat>
          <c:val>
            <c:numRef>
              <c:f>'Handel per land 2024-2025'!$D$32:$D$33</c:f>
              <c:numCache>
                <c:formatCode>#,##0</c:formatCode>
                <c:ptCount val="2"/>
                <c:pt idx="0">
                  <c:v>2303.9999999999941</c:v>
                </c:pt>
                <c:pt idx="1">
                  <c:v>2399.3571428571372</c:v>
                </c:pt>
              </c:numCache>
            </c:numRef>
          </c:val>
          <c:extLst>
            <c:ext xmlns:c16="http://schemas.microsoft.com/office/drawing/2014/chart" uri="{C3380CC4-5D6E-409C-BE32-E72D297353CC}">
              <c16:uniqueId val="{00000001-56E0-4AC0-9774-D071CD0A469C}"/>
            </c:ext>
          </c:extLst>
        </c:ser>
        <c:ser>
          <c:idx val="2"/>
          <c:order val="2"/>
          <c:tx>
            <c:strRef>
              <c:f>'Handel per land 2024-2025'!$E$21</c:f>
              <c:strCache>
                <c:ptCount val="1"/>
                <c:pt idx="0">
                  <c:v>Polen</c:v>
                </c:pt>
              </c:strCache>
            </c:strRef>
          </c:tx>
          <c:spPr>
            <a:pattFill prst="openDmnd">
              <a:fgClr>
                <a:schemeClr val="bg1"/>
              </a:fgClr>
              <a:bgClr>
                <a:srgbClr val="DC5034"/>
              </a:bgClr>
            </a:pattFill>
            <a:ln w="3175">
              <a:solidFill>
                <a:srgbClr val="DC5034"/>
              </a:solidFill>
            </a:ln>
            <a:effectLst/>
          </c:spPr>
          <c:invertIfNegative val="0"/>
          <c:cat>
            <c:strRef>
              <c:f>'Handel per land 2024-2025'!$A$32:$A$33</c:f>
              <c:strCache>
                <c:ptCount val="2"/>
                <c:pt idx="0">
                  <c:v>Totalt 2024</c:v>
                </c:pt>
                <c:pt idx="1">
                  <c:v>Totalt 2025</c:v>
                </c:pt>
              </c:strCache>
            </c:strRef>
          </c:cat>
          <c:val>
            <c:numRef>
              <c:f>'Handel per land 2024-2025'!$E$32:$E$33</c:f>
              <c:numCache>
                <c:formatCode>#,##0</c:formatCode>
                <c:ptCount val="2"/>
                <c:pt idx="0">
                  <c:v>1607.7142857142817</c:v>
                </c:pt>
                <c:pt idx="1">
                  <c:v>1779.3571428571386</c:v>
                </c:pt>
              </c:numCache>
            </c:numRef>
          </c:val>
          <c:extLst>
            <c:ext xmlns:c16="http://schemas.microsoft.com/office/drawing/2014/chart" uri="{C3380CC4-5D6E-409C-BE32-E72D297353CC}">
              <c16:uniqueId val="{00000002-56E0-4AC0-9774-D071CD0A469C}"/>
            </c:ext>
          </c:extLst>
        </c:ser>
        <c:ser>
          <c:idx val="3"/>
          <c:order val="3"/>
          <c:tx>
            <c:strRef>
              <c:f>'Handel per land 2024-2025'!$F$21</c:f>
              <c:strCache>
                <c:ptCount val="1"/>
                <c:pt idx="0">
                  <c:v>Finland</c:v>
                </c:pt>
              </c:strCache>
            </c:strRef>
          </c:tx>
          <c:spPr>
            <a:pattFill prst="ltHorz">
              <a:fgClr>
                <a:schemeClr val="bg1"/>
              </a:fgClr>
              <a:bgClr>
                <a:srgbClr val="00B299"/>
              </a:bgClr>
            </a:pattFill>
            <a:ln w="3175">
              <a:solidFill>
                <a:srgbClr val="00B299"/>
              </a:solidFill>
            </a:ln>
            <a:effectLst/>
          </c:spPr>
          <c:invertIfNegative val="0"/>
          <c:cat>
            <c:strRef>
              <c:f>'Handel per land 2024-2025'!$A$32:$A$33</c:f>
              <c:strCache>
                <c:ptCount val="2"/>
                <c:pt idx="0">
                  <c:v>Totalt 2024</c:v>
                </c:pt>
                <c:pt idx="1">
                  <c:v>Totalt 2025</c:v>
                </c:pt>
              </c:strCache>
            </c:strRef>
          </c:cat>
          <c:val>
            <c:numRef>
              <c:f>'Handel per land 2024-2025'!$F$32:$F$33</c:f>
              <c:numCache>
                <c:formatCode>#,##0</c:formatCode>
                <c:ptCount val="2"/>
                <c:pt idx="0">
                  <c:v>1568.7857142857122</c:v>
                </c:pt>
                <c:pt idx="1">
                  <c:v>1458.9999999999982</c:v>
                </c:pt>
              </c:numCache>
            </c:numRef>
          </c:val>
          <c:extLst>
            <c:ext xmlns:c16="http://schemas.microsoft.com/office/drawing/2014/chart" uri="{C3380CC4-5D6E-409C-BE32-E72D297353CC}">
              <c16:uniqueId val="{00000003-56E0-4AC0-9774-D071CD0A469C}"/>
            </c:ext>
          </c:extLst>
        </c:ser>
        <c:ser>
          <c:idx val="5"/>
          <c:order val="4"/>
          <c:tx>
            <c:strRef>
              <c:f>'Handel per land 2024-2025'!$G$21</c:f>
              <c:strCache>
                <c:ptCount val="1"/>
                <c:pt idx="0">
                  <c:v>Ungern</c:v>
                </c:pt>
              </c:strCache>
            </c:strRef>
          </c:tx>
          <c:spPr>
            <a:pattFill prst="pct90">
              <a:fgClr>
                <a:srgbClr val="93C01B"/>
              </a:fgClr>
              <a:bgClr>
                <a:sysClr val="window" lastClr="FFFFFF"/>
              </a:bgClr>
            </a:pattFill>
            <a:ln>
              <a:solidFill>
                <a:srgbClr val="93C01B"/>
              </a:solidFill>
            </a:ln>
            <a:effectLst/>
          </c:spPr>
          <c:invertIfNegative val="0"/>
          <c:val>
            <c:numRef>
              <c:f>'Handel per land 2024-2025'!$G$32:$G$33</c:f>
              <c:numCache>
                <c:formatCode>#,##0</c:formatCode>
                <c:ptCount val="2"/>
                <c:pt idx="0">
                  <c:v>822.21428571428362</c:v>
                </c:pt>
                <c:pt idx="1">
                  <c:v>984.28571428571183</c:v>
                </c:pt>
              </c:numCache>
            </c:numRef>
          </c:val>
          <c:extLst>
            <c:ext xmlns:c16="http://schemas.microsoft.com/office/drawing/2014/chart" uri="{C3380CC4-5D6E-409C-BE32-E72D297353CC}">
              <c16:uniqueId val="{00000000-CAF6-40E8-9DF1-71E9EF383F3F}"/>
            </c:ext>
          </c:extLst>
        </c:ser>
        <c:ser>
          <c:idx val="4"/>
          <c:order val="5"/>
          <c:tx>
            <c:strRef>
              <c:f>'Handel per land 2024-2025'!$H$21</c:f>
              <c:strCache>
                <c:ptCount val="1"/>
                <c:pt idx="0">
                  <c:v>Övriga</c:v>
                </c:pt>
              </c:strCache>
            </c:strRef>
          </c:tx>
          <c:spPr>
            <a:pattFill prst="ltUpDiag">
              <a:fgClr>
                <a:schemeClr val="bg1"/>
              </a:fgClr>
              <a:bgClr>
                <a:srgbClr val="668013"/>
              </a:bgClr>
            </a:pattFill>
            <a:ln w="3175">
              <a:solidFill>
                <a:srgbClr val="668013"/>
              </a:solidFill>
            </a:ln>
            <a:effectLst/>
          </c:spPr>
          <c:invertIfNegative val="0"/>
          <c:cat>
            <c:strRef>
              <c:f>'Handel per land 2024-2025'!$A$32:$A$33</c:f>
              <c:strCache>
                <c:ptCount val="2"/>
                <c:pt idx="0">
                  <c:v>Totalt 2024</c:v>
                </c:pt>
                <c:pt idx="1">
                  <c:v>Totalt 2025</c:v>
                </c:pt>
              </c:strCache>
            </c:strRef>
          </c:cat>
          <c:val>
            <c:numRef>
              <c:f>'Handel per land 2024-2025'!$H$32:$H$33</c:f>
              <c:numCache>
                <c:formatCode>#,##0</c:formatCode>
                <c:ptCount val="2"/>
                <c:pt idx="0">
                  <c:v>4696.214285714279</c:v>
                </c:pt>
                <c:pt idx="1">
                  <c:v>4206.3571428571368</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4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6.7950062580205639E-2"/>
              <c:y val="0.22269583890946437"/>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nötkött per kategori</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2021-2025'!$A$16</c:f>
              <c:strCache>
                <c:ptCount val="1"/>
                <c:pt idx="0">
                  <c:v>Nötkött med ben</c:v>
                </c:pt>
              </c:strCache>
            </c:strRef>
          </c:tx>
          <c:spPr>
            <a:solidFill>
              <a:srgbClr val="7DA117"/>
            </a:solidFill>
            <a:ln w="3175">
              <a:solidFill>
                <a:srgbClr val="7DA117"/>
              </a:solidFill>
            </a:ln>
            <a:effectLst/>
          </c:spPr>
          <c:invertIfNegative val="0"/>
          <c:cat>
            <c:strRef>
              <c:f>'Handel per kategori 2021-2025'!$B$15:$F$15</c:f>
              <c:strCache>
                <c:ptCount val="5"/>
                <c:pt idx="0">
                  <c:v>2021</c:v>
                </c:pt>
                <c:pt idx="1">
                  <c:v>2022</c:v>
                </c:pt>
                <c:pt idx="2">
                  <c:v>2023</c:v>
                </c:pt>
                <c:pt idx="3">
                  <c:v>2024</c:v>
                </c:pt>
                <c:pt idx="4">
                  <c:v>2025</c:v>
                </c:pt>
              </c:strCache>
            </c:strRef>
          </c:cat>
          <c:val>
            <c:numRef>
              <c:f>'Handel per kategori 2021-2025'!$B$16:$F$16</c:f>
              <c:numCache>
                <c:formatCode>#,##0</c:formatCode>
                <c:ptCount val="5"/>
                <c:pt idx="0">
                  <c:v>7995</c:v>
                </c:pt>
                <c:pt idx="1">
                  <c:v>9017</c:v>
                </c:pt>
                <c:pt idx="2">
                  <c:v>8468</c:v>
                </c:pt>
                <c:pt idx="3">
                  <c:v>7286</c:v>
                </c:pt>
                <c:pt idx="4">
                  <c:v>8453</c:v>
                </c:pt>
              </c:numCache>
            </c:numRef>
          </c:val>
          <c:extLst>
            <c:ext xmlns:c16="http://schemas.microsoft.com/office/drawing/2014/chart" uri="{C3380CC4-5D6E-409C-BE32-E72D297353CC}">
              <c16:uniqueId val="{00000000-594E-441A-B60C-5C524657AE47}"/>
            </c:ext>
          </c:extLst>
        </c:ser>
        <c:ser>
          <c:idx val="1"/>
          <c:order val="1"/>
          <c:tx>
            <c:strRef>
              <c:f>'Handel per kategori 2021-2025'!$A$17</c:f>
              <c:strCache>
                <c:ptCount val="1"/>
                <c:pt idx="0">
                  <c:v>Benfritt nötkött</c:v>
                </c:pt>
              </c:strCache>
            </c:strRef>
          </c:tx>
          <c:spPr>
            <a:pattFill prst="trellis">
              <a:fgClr>
                <a:srgbClr val="179EDB"/>
              </a:fgClr>
              <a:bgClr>
                <a:schemeClr val="bg1"/>
              </a:bgClr>
            </a:pattFill>
            <a:ln w="3175">
              <a:solidFill>
                <a:srgbClr val="179EDB"/>
              </a:solidFill>
            </a:ln>
            <a:effectLst/>
          </c:spPr>
          <c:invertIfNegative val="0"/>
          <c:cat>
            <c:strRef>
              <c:f>'Handel per kategori 2021-2025'!$B$15:$F$15</c:f>
              <c:strCache>
                <c:ptCount val="5"/>
                <c:pt idx="0">
                  <c:v>2021</c:v>
                </c:pt>
                <c:pt idx="1">
                  <c:v>2022</c:v>
                </c:pt>
                <c:pt idx="2">
                  <c:v>2023</c:v>
                </c:pt>
                <c:pt idx="3">
                  <c:v>2024</c:v>
                </c:pt>
                <c:pt idx="4">
                  <c:v>2025</c:v>
                </c:pt>
              </c:strCache>
            </c:strRef>
          </c:cat>
          <c:val>
            <c:numRef>
              <c:f>'Handel per kategori 2021-2025'!$B$17:$F$17</c:f>
              <c:numCache>
                <c:formatCode>#,##0</c:formatCode>
                <c:ptCount val="5"/>
                <c:pt idx="0">
                  <c:v>83657.142857142855</c:v>
                </c:pt>
                <c:pt idx="1">
                  <c:v>88658.571428571435</c:v>
                </c:pt>
                <c:pt idx="2">
                  <c:v>90078.571428571435</c:v>
                </c:pt>
                <c:pt idx="3">
                  <c:v>93962.857142857145</c:v>
                </c:pt>
                <c:pt idx="4">
                  <c:v>96034.28571428571</c:v>
                </c:pt>
              </c:numCache>
            </c:numRef>
          </c:val>
          <c:extLst>
            <c:ext xmlns:c16="http://schemas.microsoft.com/office/drawing/2014/chart" uri="{C3380CC4-5D6E-409C-BE32-E72D297353CC}">
              <c16:uniqueId val="{00000001-594E-441A-B60C-5C524657AE47}"/>
            </c:ext>
          </c:extLst>
        </c:ser>
        <c:ser>
          <c:idx val="2"/>
          <c:order val="2"/>
          <c:tx>
            <c:strRef>
              <c:f>'Handel per kategori 2021-2025'!$A$18</c:f>
              <c:strCache>
                <c:ptCount val="1"/>
                <c:pt idx="0">
                  <c:v>Korv med nötkött</c:v>
                </c:pt>
              </c:strCache>
            </c:strRef>
          </c:tx>
          <c:spPr>
            <a:pattFill prst="openDmnd">
              <a:fgClr>
                <a:schemeClr val="bg1"/>
              </a:fgClr>
              <a:bgClr>
                <a:srgbClr val="ED1C24"/>
              </a:bgClr>
            </a:pattFill>
            <a:ln w="3175">
              <a:solidFill>
                <a:srgbClr val="ED1C24"/>
              </a:solidFill>
            </a:ln>
            <a:effectLst/>
          </c:spPr>
          <c:invertIfNegative val="0"/>
          <c:cat>
            <c:strRef>
              <c:f>'Handel per kategori 2021-2025'!$B$15:$F$15</c:f>
              <c:strCache>
                <c:ptCount val="5"/>
                <c:pt idx="0">
                  <c:v>2021</c:v>
                </c:pt>
                <c:pt idx="1">
                  <c:v>2022</c:v>
                </c:pt>
                <c:pt idx="2">
                  <c:v>2023</c:v>
                </c:pt>
                <c:pt idx="3">
                  <c:v>2024</c:v>
                </c:pt>
                <c:pt idx="4">
                  <c:v>2025</c:v>
                </c:pt>
              </c:strCache>
            </c:strRef>
          </c:cat>
          <c:val>
            <c:numRef>
              <c:f>'Handel per kategori 2021-2025'!$B$18:$F$18</c:f>
              <c:numCache>
                <c:formatCode>#,##0</c:formatCode>
                <c:ptCount val="5"/>
                <c:pt idx="0">
                  <c:v>9189</c:v>
                </c:pt>
                <c:pt idx="1">
                  <c:v>9086.4</c:v>
                </c:pt>
                <c:pt idx="2">
                  <c:v>8464.1999999999989</c:v>
                </c:pt>
                <c:pt idx="3">
                  <c:v>8502</c:v>
                </c:pt>
                <c:pt idx="4">
                  <c:v>8736</c:v>
                </c:pt>
              </c:numCache>
            </c:numRef>
          </c:val>
          <c:extLst>
            <c:ext xmlns:c16="http://schemas.microsoft.com/office/drawing/2014/chart" uri="{C3380CC4-5D6E-409C-BE32-E72D297353CC}">
              <c16:uniqueId val="{00000002-594E-441A-B60C-5C524657AE47}"/>
            </c:ext>
          </c:extLst>
        </c:ser>
        <c:ser>
          <c:idx val="3"/>
          <c:order val="3"/>
          <c:tx>
            <c:strRef>
              <c:f>'Handel per kategori 2021-2025'!$A$19</c:f>
              <c:strCache>
                <c:ptCount val="1"/>
                <c:pt idx="0">
                  <c:v>Bearbetat nötkött</c:v>
                </c:pt>
              </c:strCache>
            </c:strRef>
          </c:tx>
          <c:spPr>
            <a:pattFill prst="ltHorz">
              <a:fgClr>
                <a:schemeClr val="bg1"/>
              </a:fgClr>
              <a:bgClr>
                <a:srgbClr val="E07A0A"/>
              </a:bgClr>
            </a:pattFill>
            <a:ln w="3175">
              <a:solidFill>
                <a:srgbClr val="E07A0A"/>
              </a:solidFill>
            </a:ln>
            <a:effectLst/>
          </c:spPr>
          <c:invertIfNegative val="0"/>
          <c:cat>
            <c:strRef>
              <c:f>'Handel per kategori 2021-2025'!$B$15:$F$15</c:f>
              <c:strCache>
                <c:ptCount val="5"/>
                <c:pt idx="0">
                  <c:v>2021</c:v>
                </c:pt>
                <c:pt idx="1">
                  <c:v>2022</c:v>
                </c:pt>
                <c:pt idx="2">
                  <c:v>2023</c:v>
                </c:pt>
                <c:pt idx="3">
                  <c:v>2024</c:v>
                </c:pt>
                <c:pt idx="4">
                  <c:v>2025</c:v>
                </c:pt>
              </c:strCache>
            </c:strRef>
          </c:cat>
          <c:val>
            <c:numRef>
              <c:f>'Handel per kategori 2021-2025'!$B$19:$F$19</c:f>
              <c:numCache>
                <c:formatCode>#,##0</c:formatCode>
                <c:ptCount val="5"/>
                <c:pt idx="0">
                  <c:v>7561.1428571428578</c:v>
                </c:pt>
                <c:pt idx="1">
                  <c:v>7740.5714285714084</c:v>
                </c:pt>
                <c:pt idx="2">
                  <c:v>9270.8571428571195</c:v>
                </c:pt>
                <c:pt idx="3">
                  <c:v>9077.7142857142862</c:v>
                </c:pt>
                <c:pt idx="4">
                  <c:v>8371.4285714285725</c:v>
                </c:pt>
              </c:numCache>
            </c:numRef>
          </c:val>
          <c:extLst>
            <c:ext xmlns:c16="http://schemas.microsoft.com/office/drawing/2014/chart" uri="{C3380CC4-5D6E-409C-BE32-E72D297353CC}">
              <c16:uniqueId val="{00000000-9EA7-45A6-84DD-2471B88E974B}"/>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25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6.3226406322640635E-2"/>
              <c:y val="0.3363110382001835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nötkött per kategori</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2021-2025'!$A$26</c:f>
              <c:strCache>
                <c:ptCount val="1"/>
                <c:pt idx="0">
                  <c:v>Nötkött med ben</c:v>
                </c:pt>
              </c:strCache>
            </c:strRef>
          </c:tx>
          <c:spPr>
            <a:solidFill>
              <a:srgbClr val="0083BE"/>
            </a:solidFill>
            <a:ln w="3175">
              <a:solidFill>
                <a:srgbClr val="7DA117"/>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2021-2025'!$B$26:$F$26</c:f>
              <c:numCache>
                <c:formatCode>#,##0</c:formatCode>
                <c:ptCount val="5"/>
                <c:pt idx="0">
                  <c:v>7616</c:v>
                </c:pt>
                <c:pt idx="1">
                  <c:v>5605</c:v>
                </c:pt>
                <c:pt idx="2">
                  <c:v>48</c:v>
                </c:pt>
                <c:pt idx="3">
                  <c:v>66</c:v>
                </c:pt>
                <c:pt idx="4">
                  <c:v>145</c:v>
                </c:pt>
              </c:numCache>
            </c:numRef>
          </c:val>
          <c:extLst>
            <c:ext xmlns:c16="http://schemas.microsoft.com/office/drawing/2014/chart" uri="{C3380CC4-5D6E-409C-BE32-E72D297353CC}">
              <c16:uniqueId val="{00000000-04A9-4A0D-B6E5-D67191DE780A}"/>
            </c:ext>
          </c:extLst>
        </c:ser>
        <c:ser>
          <c:idx val="1"/>
          <c:order val="1"/>
          <c:tx>
            <c:strRef>
              <c:f>'Handel per kategori 2021-2025'!$A$27</c:f>
              <c:strCache>
                <c:ptCount val="1"/>
                <c:pt idx="0">
                  <c:v>Benfritt nötkött</c:v>
                </c:pt>
              </c:strCache>
            </c:strRef>
          </c:tx>
          <c:spPr>
            <a:pattFill prst="trellis">
              <a:fgClr>
                <a:srgbClr val="004165"/>
              </a:fgClr>
              <a:bgClr>
                <a:schemeClr val="bg1"/>
              </a:bgClr>
            </a:pattFill>
            <a:ln w="3175">
              <a:solidFill>
                <a:srgbClr val="004165"/>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2021-2025'!$B$27:$F$27</c:f>
              <c:numCache>
                <c:formatCode>#,##0</c:formatCode>
                <c:ptCount val="5"/>
                <c:pt idx="0">
                  <c:v>1564.2857142857142</c:v>
                </c:pt>
                <c:pt idx="1">
                  <c:v>2277.1428571428573</c:v>
                </c:pt>
                <c:pt idx="2">
                  <c:v>2154.2857142857142</c:v>
                </c:pt>
                <c:pt idx="3">
                  <c:v>2124.2857142857142</c:v>
                </c:pt>
                <c:pt idx="4">
                  <c:v>2012.8571428571429</c:v>
                </c:pt>
              </c:numCache>
            </c:numRef>
          </c:val>
          <c:extLst>
            <c:ext xmlns:c16="http://schemas.microsoft.com/office/drawing/2014/chart" uri="{C3380CC4-5D6E-409C-BE32-E72D297353CC}">
              <c16:uniqueId val="{00000001-04A9-4A0D-B6E5-D67191DE780A}"/>
            </c:ext>
          </c:extLst>
        </c:ser>
        <c:ser>
          <c:idx val="2"/>
          <c:order val="2"/>
          <c:tx>
            <c:strRef>
              <c:f>'Handel per kategori 2021-2025'!$A$28</c:f>
              <c:strCache>
                <c:ptCount val="1"/>
                <c:pt idx="0">
                  <c:v>Korv med nötkött</c:v>
                </c:pt>
              </c:strCache>
            </c:strRef>
          </c:tx>
          <c:spPr>
            <a:pattFill prst="openDmnd">
              <a:fgClr>
                <a:schemeClr val="bg1"/>
              </a:fgClr>
              <a:bgClr>
                <a:srgbClr val="DC5034"/>
              </a:bgClr>
            </a:pattFill>
            <a:ln w="3175">
              <a:solidFill>
                <a:srgbClr val="DC5034"/>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2021-2025'!$B$28:$F$28</c:f>
              <c:numCache>
                <c:formatCode>#,##0</c:formatCode>
                <c:ptCount val="5"/>
                <c:pt idx="0">
                  <c:v>902.57142857142867</c:v>
                </c:pt>
                <c:pt idx="1">
                  <c:v>989.78571428571433</c:v>
                </c:pt>
                <c:pt idx="2">
                  <c:v>784.28571428571433</c:v>
                </c:pt>
                <c:pt idx="3">
                  <c:v>742.71428571428578</c:v>
                </c:pt>
                <c:pt idx="4">
                  <c:v>831.42857142857144</c:v>
                </c:pt>
              </c:numCache>
            </c:numRef>
          </c:val>
          <c:extLst>
            <c:ext xmlns:c16="http://schemas.microsoft.com/office/drawing/2014/chart" uri="{C3380CC4-5D6E-409C-BE32-E72D297353CC}">
              <c16:uniqueId val="{00000002-04A9-4A0D-B6E5-D67191DE780A}"/>
            </c:ext>
          </c:extLst>
        </c:ser>
        <c:ser>
          <c:idx val="3"/>
          <c:order val="3"/>
          <c:tx>
            <c:strRef>
              <c:f>'Handel per kategori 2021-2025'!$A$29</c:f>
              <c:strCache>
                <c:ptCount val="1"/>
                <c:pt idx="0">
                  <c:v>Bearbetat nötkött</c:v>
                </c:pt>
              </c:strCache>
            </c:strRef>
          </c:tx>
          <c:spPr>
            <a:pattFill prst="ltHorz">
              <a:fgClr>
                <a:schemeClr val="bg1"/>
              </a:fgClr>
              <a:bgClr>
                <a:srgbClr val="00B299"/>
              </a:bgClr>
            </a:pattFill>
            <a:ln w="3175">
              <a:solidFill>
                <a:srgbClr val="00B299"/>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2021-2025'!$B$29:$F$29</c:f>
              <c:numCache>
                <c:formatCode>#,##0</c:formatCode>
                <c:ptCount val="5"/>
                <c:pt idx="0">
                  <c:v>5558.8571428571286</c:v>
                </c:pt>
                <c:pt idx="1">
                  <c:v>7482.2857142856947</c:v>
                </c:pt>
                <c:pt idx="2">
                  <c:v>13159.999999999965</c:v>
                </c:pt>
                <c:pt idx="3">
                  <c:v>10898.285714285686</c:v>
                </c:pt>
                <c:pt idx="4">
                  <c:v>10725.714285714257</c:v>
                </c:pt>
              </c:numCache>
            </c:numRef>
          </c:val>
          <c:extLst>
            <c:ext xmlns:c16="http://schemas.microsoft.com/office/drawing/2014/chart" uri="{C3380CC4-5D6E-409C-BE32-E72D297353CC}">
              <c16:uniqueId val="{00000000-6798-4A9E-8250-0FCB3F3A36B4}"/>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8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6.0606069370305687E-2"/>
              <c:y val="0.3186424004180204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222249</xdr:colOff>
      <xdr:row>60</xdr:row>
      <xdr:rowOff>46035</xdr:rowOff>
    </xdr:from>
    <xdr:to>
      <xdr:col>7</xdr:col>
      <xdr:colOff>847725</xdr:colOff>
      <xdr:row>90</xdr:row>
      <xdr:rowOff>142875</xdr:rowOff>
    </xdr:to>
    <xdr:graphicFrame macro="">
      <xdr:nvGraphicFramePr>
        <xdr:cNvPr id="3" name="Diagram 2" descr="Svensk marknadsbalans nötkött&#10;&#10;Figuren visar utveckling av produktion, import, export, totalkonsumtion och svensk försörjningsgrad från 1995">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238124</xdr:colOff>
      <xdr:row>0</xdr:row>
      <xdr:rowOff>15875</xdr:rowOff>
    </xdr:from>
    <xdr:to>
      <xdr:col>17</xdr:col>
      <xdr:colOff>409575</xdr:colOff>
      <xdr:row>18</xdr:row>
      <xdr:rowOff>200025</xdr:rowOff>
    </xdr:to>
    <xdr:graphicFrame macro="">
      <xdr:nvGraphicFramePr>
        <xdr:cNvPr id="4" name="Diagram 3" descr="Figuren visar importen av nötkött per land de två senaste åren" title="Import av nötkött per land">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295275</xdr:colOff>
      <xdr:row>19</xdr:row>
      <xdr:rowOff>130175</xdr:rowOff>
    </xdr:from>
    <xdr:to>
      <xdr:col>17</xdr:col>
      <xdr:colOff>304800</xdr:colOff>
      <xdr:row>40</xdr:row>
      <xdr:rowOff>130175</xdr:rowOff>
    </xdr:to>
    <xdr:graphicFrame macro="">
      <xdr:nvGraphicFramePr>
        <xdr:cNvPr id="5" name="Diagram 4" descr="Figuren visar exporten av nötkött per land de två senaste åren" title="Export av nötkött per land">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234951</xdr:colOff>
      <xdr:row>0</xdr:row>
      <xdr:rowOff>117474</xdr:rowOff>
    </xdr:from>
    <xdr:to>
      <xdr:col>18</xdr:col>
      <xdr:colOff>44451</xdr:colOff>
      <xdr:row>23</xdr:row>
      <xdr:rowOff>142875</xdr:rowOff>
    </xdr:to>
    <xdr:graphicFrame macro="">
      <xdr:nvGraphicFramePr>
        <xdr:cNvPr id="2" name="Diagram 1" descr="Figuren visar importen av nötkött uttryckt i slaktad vikt fördelat på kategorier de fem senaste åren">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254001</xdr:colOff>
      <xdr:row>24</xdr:row>
      <xdr:rowOff>34924</xdr:rowOff>
    </xdr:from>
    <xdr:to>
      <xdr:col>18</xdr:col>
      <xdr:colOff>120651</xdr:colOff>
      <xdr:row>45</xdr:row>
      <xdr:rowOff>174625</xdr:rowOff>
    </xdr:to>
    <xdr:graphicFrame macro="">
      <xdr:nvGraphicFramePr>
        <xdr:cNvPr id="3" name="Diagram 2" descr="Figuren visar exporten av nötkött uttryckt i slaktad vikt och uppdelat på kategorier de fem senaste åren">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0000000}" name="Helårsbalans" displayName="Helårsbalans" ref="A12:I58" totalsRowShown="0" headerRowDxfId="99" dataDxfId="97" headerRowBorderDxfId="98" tableBorderDxfId="96">
  <autoFilter ref="A12:I58" xr:uid="{00000000-0009-0000-0100-00000D000000}"/>
  <tableColumns count="9">
    <tableColumn id="1" xr3:uid="{00000000-0010-0000-0000-000001000000}" name="År" dataDxfId="95"/>
    <tableColumn id="2" xr3:uid="{00000000-0010-0000-0000-000002000000}" name="Produktion" dataDxfId="94"/>
    <tableColumn id="3" xr3:uid="{00000000-0010-0000-0000-000003000000}" name="Import" dataDxfId="93"/>
    <tableColumn id="4" xr3:uid="{00000000-0010-0000-0000-000004000000}" name="Export" dataDxfId="92"/>
    <tableColumn id="5" xr3:uid="{00000000-0010-0000-0000-000005000000}" name="Totalkonsumtion" dataDxfId="91">
      <calculatedColumnFormula>B13+C13+H13-D13</calculatedColumnFormula>
    </tableColumn>
    <tableColumn id="6" xr3:uid="{00000000-0010-0000-0000-000006000000}" name="Försörjningsgrad" dataDxfId="90">
      <calculatedColumnFormula>B13/E13</calculatedColumnFormula>
    </tableColumn>
    <tableColumn id="7" xr3:uid="{00000000-0010-0000-0000-000007000000}" name="Totalkonsumtion kg/capita" dataDxfId="89">
      <calculatedColumnFormula>E13/I13*1000000</calculatedColumnFormula>
    </tableColumn>
    <tableColumn id="8" xr3:uid="{00000000-0010-0000-0000-000008000000}" name="Hemslakt" dataDxfId="88"/>
    <tableColumn id="9" xr3:uid="{00000000-0010-0000-0000-000009000000}" name="Befolkning" dataDxfId="8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0799853-EA3C-44FF-9987-929F429E6400}" name="Kvartalsbalans268" displayName="Kvartalsbalans268" ref="A5:I23" totalsRowShown="0" headerRowDxfId="86" headerRowBorderDxfId="85" tableBorderDxfId="84">
  <autoFilter ref="A5:I23" xr:uid="{57066E15-EAE4-41AD-AF8E-BA80142BA506}"/>
  <tableColumns count="9">
    <tableColumn id="1" xr3:uid="{0BB49C7D-3118-4228-B48B-FAAD01C02B0C}" name="År"/>
    <tableColumn id="2" xr3:uid="{0F2CF6A7-8EC0-46B3-83DB-ECFF12FA5BA9}" name="Produktion"/>
    <tableColumn id="3" xr3:uid="{49440B13-D219-441C-A273-28AD2A63786D}" name="Import"/>
    <tableColumn id="4" xr3:uid="{51268D5D-0B4F-43F3-8686-725CF71DD7C3}" name="Export"/>
    <tableColumn id="5" xr3:uid="{4E30DAE9-42F3-4B67-9F6E-2715DF96ECAE}" name="Totalkonsumtion"/>
    <tableColumn id="6" xr3:uid="{20A86E44-E862-4643-BCF9-B617859189D9}" name="Försörjningsgrad"/>
    <tableColumn id="7" xr3:uid="{B00D91D1-9B09-4BFB-92FF-783600805D7C}" name="Totalkonsumtion kg/capita"/>
    <tableColumn id="8" xr3:uid="{9D86A473-0D75-4A9F-A812-1709BBA0689E}" name="Hemslakt"/>
    <tableColumn id="9" xr3:uid="{709C69A8-6CF6-4CDA-B41B-A546316BB8C0}" name="Befolkning" dataDxfId="8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AC59BCA-4AFE-4E90-ADC7-E95FCAC26177}" name="Kvartalsbalans26" displayName="Kvartalsbalans26" ref="A5:I23" totalsRowShown="0" headerRowDxfId="103" headerRowBorderDxfId="102" tableBorderDxfId="101">
  <autoFilter ref="A5:I23" xr:uid="{C22A0902-9DC8-40FD-A4C1-3B380F303901}"/>
  <tableColumns count="9">
    <tableColumn id="1" xr3:uid="{4555EA8F-7FD3-4C71-A08F-48FA9DA90133}" name="År"/>
    <tableColumn id="2" xr3:uid="{D3A9FEE9-F189-4F70-807D-69B134CC2DF4}" name="Produktion"/>
    <tableColumn id="3" xr3:uid="{53D12E74-3202-4503-A84D-D9E7623B3262}" name="Import"/>
    <tableColumn id="4" xr3:uid="{D597031B-764B-4FF5-AD5F-F2968B0933C5}" name="Export"/>
    <tableColumn id="5" xr3:uid="{64E16DEF-7629-412A-9A01-9E8B851B27A8}" name="Totalkonsumtion"/>
    <tableColumn id="6" xr3:uid="{188B87BA-E367-40BE-8DC1-17468F3EBB86}" name="Försörjningsgrad"/>
    <tableColumn id="7" xr3:uid="{E79325B0-C6B2-44A0-B25C-050FCFD90702}" name="Totalkonsumtion kg/capita"/>
    <tableColumn id="8" xr3:uid="{18DAAEE1-E537-437A-81CD-E4850D7B03E0}" name="Hemslakt"/>
    <tableColumn id="9" xr3:uid="{2AC343C6-DDD7-4B79-9BD1-9F1AF1EA8125}" name="Befolkning" dataDxfId="10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Importperland" displayName="Importperland" ref="A3:H16" totalsRowShown="0" headerRowDxfId="82" dataDxfId="80" headerRowBorderDxfId="81" tableBorderDxfId="79">
  <autoFilter ref="A3:H16" xr:uid="{00000000-0009-0000-0100-000001000000}"/>
  <tableColumns count="8">
    <tableColumn id="1" xr3:uid="{00000000-0010-0000-0300-000001000000}" name="Produktkategori" dataDxfId="78"/>
    <tableColumn id="2" xr3:uid="{00000000-0010-0000-0300-000002000000}" name="Totalt" dataDxfId="77"/>
    <tableColumn id="3" xr3:uid="{00000000-0010-0000-0300-000003000000}" name="Irland" dataDxfId="76"/>
    <tableColumn id="4" xr3:uid="{00000000-0010-0000-0300-000004000000}" name="Danmark" dataDxfId="75"/>
    <tableColumn id="5" xr3:uid="{00000000-0010-0000-0300-000005000000}" name="Tyskland" dataDxfId="74"/>
    <tableColumn id="6" xr3:uid="{00000000-0010-0000-0300-000006000000}" name="Nederländerna" dataDxfId="73"/>
    <tableColumn id="7" xr3:uid="{02279588-AA46-4AB6-A0CD-2541DAE3897C}" name="Polen"/>
    <tableColumn id="8" xr3:uid="{00000000-0010-0000-0300-000008000000}" name="Övriga" dataDxfId="7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Exportperland" displayName="Exportperland" ref="A21:H34" totalsRowShown="0" headerRowDxfId="71" dataDxfId="69" headerRowBorderDxfId="70" tableBorderDxfId="68">
  <autoFilter ref="A21:H34" xr:uid="{00000000-0009-0000-0100-000002000000}"/>
  <tableColumns count="8">
    <tableColumn id="1" xr3:uid="{00000000-0010-0000-0400-000001000000}" name="Produktkategori" dataDxfId="67"/>
    <tableColumn id="2" xr3:uid="{00000000-0010-0000-0400-000002000000}" name="Totalt" dataDxfId="66"/>
    <tableColumn id="3" xr3:uid="{00000000-0010-0000-0400-000003000000}" name="Storbritannien" dataDxfId="65"/>
    <tableColumn id="4" xr3:uid="{00000000-0010-0000-0400-000004000000}" name="Belgien" dataDxfId="64"/>
    <tableColumn id="5" xr3:uid="{00000000-0010-0000-0400-000005000000}" name="Polen" dataDxfId="63"/>
    <tableColumn id="6" xr3:uid="{00000000-0010-0000-0400-000006000000}" name="Finland" dataDxfId="62"/>
    <tableColumn id="7" xr3:uid="{4A197F33-2FD0-4110-9FCA-D5AF18D137F8}" name="Ungern"/>
    <tableColumn id="8" xr3:uid="{00000000-0010-0000-0400-000008000000}" name="Övriga" dataDxfId="6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mportkategori" displayName="Importkategori" ref="A15:F20" totalsRowShown="0" headerRowDxfId="60" dataDxfId="59">
  <autoFilter ref="A15:F20" xr:uid="{00000000-0009-0000-0100-000003000000}"/>
  <tableColumns count="6">
    <tableColumn id="1" xr3:uid="{00000000-0010-0000-0500-000001000000}" name="Import, ton slaktad vikt" dataDxfId="58"/>
    <tableColumn id="3" xr3:uid="{00000000-0010-0000-0500-000003000000}" name="2021" dataDxfId="57"/>
    <tableColumn id="4" xr3:uid="{00000000-0010-0000-0500-000004000000}" name="2022" dataDxfId="56"/>
    <tableColumn id="5" xr3:uid="{00000000-0010-0000-0500-000005000000}" name="2023" dataDxfId="55"/>
    <tableColumn id="6" xr3:uid="{00000000-0010-0000-0500-000006000000}" name="2024" dataDxfId="54"/>
    <tableColumn id="7" xr3:uid="{FBA1398A-3A02-4646-9AC7-23FAC40E1DCF}" name="2025" dataDxfId="5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Exportkategori" displayName="Exportkategori" ref="A25:F30" totalsRowShown="0" headerRowDxfId="52" dataDxfId="51">
  <autoFilter ref="A25:F30" xr:uid="{00000000-0009-0000-0100-000004000000}"/>
  <tableColumns count="6">
    <tableColumn id="1" xr3:uid="{00000000-0010-0000-0600-000001000000}" name="Export, ton slaktad vikt" dataDxfId="50"/>
    <tableColumn id="3" xr3:uid="{00000000-0010-0000-0600-000003000000}" name="2021" dataDxfId="49"/>
    <tableColumn id="4" xr3:uid="{00000000-0010-0000-0600-000004000000}" name="2022" dataDxfId="48"/>
    <tableColumn id="5" xr3:uid="{00000000-0010-0000-0600-000005000000}" name="2023" dataDxfId="47"/>
    <tableColumn id="6" xr3:uid="{00000000-0010-0000-0600-000006000000}" name="2024" dataDxfId="46"/>
    <tableColumn id="7" xr3:uid="{75D70D09-1BA6-4594-983B-60DF642BF009}" name="2025" dataDxfId="4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581575-5ED3-499C-8C43-0979030CCC2E}" name="Tabell79" displayName="Tabell79" ref="A38:P72" totalsRowShown="0" headerRowDxfId="44" dataDxfId="43">
  <autoFilter ref="A38:P72" xr:uid="{DFD90495-7DBF-447A-8D44-C39899C48DDD}"/>
  <tableColumns count="16">
    <tableColumn id="1" xr3:uid="{A9F29084-41B0-43CB-B80A-A26C13DBDC7E}" name="Land" dataDxfId="42"/>
    <tableColumn id="2" xr3:uid="{9297DA50-4C70-4D8C-B606-EC6701EC3CD1}" name="02012090 Styckat kött av nötkreatur eller andra oxdjur, färskt eller kylt (exkl. hela och halva slaktkroppar, kompenserade kvartsparter, fram- och bakkvartsparter) " dataDxfId="41"/>
    <tableColumn id="3" xr3:uid="{38E409EF-AE92-46B2-A8F5-52FC700AC880}" name="02013000 Kött av nötkreatur eller andra oxdjur, benfritt, färskt eller kylt " dataDxfId="40"/>
    <tableColumn id="4" xr3:uid="{2AAF764C-A248-46F2-A65F-32D2279D99B5}" name="02021000 Hela och halva slaktkroppar av nötkreatur eller andra oxdjur, fryst " dataDxfId="39"/>
    <tableColumn id="5" xr3:uid="{598D4122-40F4-4027-A1F2-8E5B9B7229F0}" name="02022030 Framkvartsparter av nötkreatur eller andra oxdjur med ben, sammanhängande eller avskilda, fryst " dataDxfId="38"/>
    <tableColumn id="6" xr3:uid="{F321A969-3107-4CA2-864B-7D87EB556F0D}" name="02022090 Styckat kött av nötkreatur eller andra oxdjur, fryst (exkl. hela och halva slaktkroppar, kompenserade kvartsparter, fram- och bakkvartsparter) " dataDxfId="37"/>
    <tableColumn id="7" xr3:uid="{E03DF512-6301-40BB-892D-BFE536A2EA63}" name="02023050 Styckningsdelar av framkvartspart eller sida benämda crop, chuck and blade och brisket av nötkreatur eller andra oxdjur, benfritt, fryst " dataDxfId="36"/>
    <tableColumn id="8" xr3:uid="{2D47C481-C849-4A66-93B5-294ABEC6F5E1}" name="02023090 Kött av nötkreatur eller andra oxdjur, benfritt, fryst (exkl. framkvartsparter av nötkreatur, benfritt, fryst, hela eller styckade i högst fem bitar, varje kvartspart i ett stycke; kompenserade kvartsparter i två stycken, av vilka den ena innehål" dataDxfId="35"/>
    <tableColumn id="9" xr3:uid="{EE30442F-6ACD-4AE2-8BC2-22FCBBD6834B}" name="02102090 Kött av nötkreatur och andra oxdjur, benfritt, saltat, i saltlake, torkat eller rökt " dataDxfId="34"/>
    <tableColumn id="10" xr3:uid="{AF31BE02-F58A-4A96-8832-86A4F7C1E054}" name="16010091 Korv, rå, torr eller bredbar, av kött, slaktbiprodukter, blod eller insekter (exkl. av lever)" dataDxfId="33"/>
    <tableColumn id="11" xr3:uid="{C8233D65-D746-4655-AC52-F462FC3ECA7B}" name="16010099 Korv och liknande produkter av kött, slaktbiprodukter, blod eller insekter; beredningar av dessa produkter (exkl. rå, torr eller bredbar samt korv av lever)" dataDxfId="32"/>
    <tableColumn id="12" xr3:uid="{2ACF0129-6C25-4AEF-A625-F5A98B29B520}" name="16025010 Varor av kött eller slaktbiprodukter av nötkreatur och andra oxdjur, beredda eller konserverade, inte kokta eller på annat sätt värmebehandlade; blandningar av sådant kött eller slaktbiprodukter med kokt eller på annat sätt värmebehandlat kött el" dataDxfId="31"/>
    <tableColumn id="13" xr3:uid="{0F533FF3-A5B5-429A-8E0D-E69AC4A2FA80}" name="16025031 Corned beef, i hermetiskt tillslutna förpackningar" dataDxfId="30"/>
    <tableColumn id="14" xr3:uid="{2571A97A-A5BC-4CEF-8014-5A5DBFC0F8F0}" name="16025095 Varor av kött eller slaktbiprodukter av nötkreatur och andra oxdjur, beredda eller konserverade, kokta eller på annat sätt värmebehandlade (exkl. corned beef i hermetiskt tillslutna förpackningar, korvar och liknande varor, homogeniserade beredni" dataDxfId="29"/>
    <tableColumn id="15" xr3:uid="{EC6AB3D9-98B5-43B0-B977-68F824FA19DD}" name="16029069 Varor av kött eller slaktbiprodukter, beredda eller konserverade, kokta eller på annat sätt värmebehandlade, innehållande kött eller slaktbiprodukter av nötkreatur eller andra oxdjur (exkl. av tama fjäderfä, tamsvin, ren, vilt eller kanin, korvar" dataDxfId="28"/>
    <tableColumn id="16" xr3:uid="{D46B3A64-7081-4719-9BFA-70039D70BF54}" name="Totalt per land" dataDxfId="2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5339E4A-112F-4CC4-BFDB-4F275EF62EDB}" name="Tabell6" displayName="Tabell6" ref="A4:Y33" totalsRowShown="0" headerRowDxfId="26" dataDxfId="25">
  <autoFilter ref="A4:Y33" xr:uid="{85B8C5BD-6AEB-41B8-857F-1FCE0AD550AC}"/>
  <tableColumns count="25">
    <tableColumn id="1" xr3:uid="{790D4728-6FBE-4E56-89CB-464E5E21D956}" name="Land" dataDxfId="24"/>
    <tableColumn id="2" xr3:uid="{53BB4596-5636-4BD0-B9EB-34A6FE906F1D}" name="02011000 Hela och halva slaktkroppar av nötkreatur eller andra oxdjur, färskt eller kylt " dataDxfId="23"/>
    <tableColumn id="3" xr3:uid="{7D388ACD-7005-46CC-B6C3-FB8BE3072CBC}" name="02012020 Kvartsparter av nötkreatur eller andra oxdjur med ben, kompenserade, färskt eller kylt " dataDxfId="22"/>
    <tableColumn id="4" xr3:uid="{C69312D8-E50F-463A-B5A0-C29D79A0FD8F}" name="02012030 Framkvartsparter av nötkreatur eller andra oxdjur med ben, sammanhängande eller avskilda, färskt eller kylt " dataDxfId="21"/>
    <tableColumn id="5" xr3:uid="{DADBBCD1-F43B-4FC1-A38E-2446681CD50B}" name="02012050 Bakkvartsparter av nötkreatur eller andra oxdjur med ben, sammanhängande eller avskilda, färskt eller kylt " dataDxfId="20"/>
    <tableColumn id="6" xr3:uid="{8B400246-CB39-4017-8E99-2EFC28F7BF06}" name="02012090 Styckat kött av nötkreatur eller andra oxdjur, färskt eller kylt (exkl. hela och halva slaktkroppar, kompenserade kvartsparter, fram- och bakkvartsparter) " dataDxfId="19"/>
    <tableColumn id="7" xr3:uid="{C61D7F30-07B6-4A60-88E0-51924FC5C9B9}" name="02013000 Kött av nötkreatur eller andra oxdjur, benfritt, färskt eller kylt " dataDxfId="18"/>
    <tableColumn id="8" xr3:uid="{B53F2168-EFE5-4607-BC20-918E672795DD}" name="02021000 Hela och halva slaktkroppar av nötkreatur eller andra oxdjur, fryst " dataDxfId="17"/>
    <tableColumn id="9" xr3:uid="{AD247E55-2661-474B-9D43-7212E20A5640}" name="02022010 Kvartsparter av nötkreatur eller andra oxdjur med ben, kompenserade, fryst " dataDxfId="16"/>
    <tableColumn id="10" xr3:uid="{7AF05FA9-C2C8-46E0-B22A-67BB76CF816A}" name="02022030 Framkvartsparter av nötkreatur eller andra oxdjur med ben, sammanhängande eller avskilda, fryst " dataDxfId="15"/>
    <tableColumn id="11" xr3:uid="{25CE1F80-88B1-4707-AF38-450A039BC187}" name="02022050 Bakkvartsparter av nötkreatur eller andra oxdjur med ben, sammanhängande eller avskilda, fryst " dataDxfId="14"/>
    <tableColumn id="12" xr3:uid="{AB938EC6-0D0B-4168-9E5A-5ECD15D0BF38}" name="02022090 Styckat kött av nötkreatur eller andra oxdjur, fryst (exkl. hela och halva slaktkroppar, kompenserade kvartsparter, fram- och bakkvartsparter) " dataDxfId="13"/>
    <tableColumn id="13" xr3:uid="{305EDD26-C8A8-4BB4-851C-8A89A798D426}" name="02023010 Framkvartsparter av nötkreatur eller andra oxdjur, benfritt, fryst, framkvartsparter, hela eller styckade i högst fem bitar, varje kvartspart i ett stycke; kompenserade kvartsparter i två stycken, av vilka den ena innehåller framkvartsparten hel " dataDxfId="12"/>
    <tableColumn id="14" xr3:uid="{8B757039-B21A-4930-B3C9-FD1E77129696}" name="02023050 Styckningsdelar av framkvartspart eller sida benämda crop, chuck and blade och brisket av nötkreatur eller andra oxdjur, benfritt, fryst " dataDxfId="11"/>
    <tableColumn id="15" xr3:uid="{494AAB97-BC83-4C40-9189-09B2E9F5238E}" name="02023090 Kött av nötkreatur eller andra oxdjur, benfritt, fryst (exkl. framkvartsparter av nötkreatur, benfritt, fryst, hela eller styckade i högst fem bitar, varje kvartspart i ett stycke; kompenserade kvartsparter i två stycken, av vilka den ena innehål" dataDxfId="10"/>
    <tableColumn id="16" xr3:uid="{828D5D7E-C5D0-4AFD-B802-B8470B4BCAA1}" name="02102010 Kött av nötkreatur och andra oxdjur, med ben, saltat, i saltlake, torkat eller rökt " dataDxfId="9"/>
    <tableColumn id="17" xr3:uid="{B153AFAD-8B8F-4ED2-B1FB-C4E8AE6C95F2}" name="02102090 Kött av nötkreatur och andra oxdjur, benfritt, saltat, i saltlake, torkat eller rökt " dataDxfId="8"/>
    <tableColumn id="18" xr3:uid="{67CC4747-BF26-4965-8331-310C445FA9A1}" name="16010091 Korv, rå, torr eller bredbar, av kött, slaktbiprodukter, blod eller insekter (exkl. av lever)" dataDxfId="7"/>
    <tableColumn id="19" xr3:uid="{4E6FD314-3DF5-4A79-97E8-AE83CC4A5174}" name="16010099 Korv och liknande produkter av kött, slaktbiprodukter, blod eller insekter; beredningar av dessa produkter (exkl. rå, torr eller bredbar samt korv av lever)" dataDxfId="6"/>
    <tableColumn id="20" xr3:uid="{E2DD6CC7-0719-4A1B-94FF-0CA2289080EB}" name="16025010 Varor av kött eller slaktbiprodukter av nötkreatur och andra oxdjur, beredda eller konserverade, inte kokta eller på annat sätt värmebehandlade; blandningar av sådant kött eller slaktbiprodukter med kokt eller på annat sätt värmebehandlat kött el" dataDxfId="5"/>
    <tableColumn id="21" xr3:uid="{A18DC348-7C0A-47B8-8717-1264734F475D}" name="16025031 Corned beef, i hermetiskt tillslutna förpackningar" dataDxfId="4"/>
    <tableColumn id="22" xr3:uid="{BB1D90A7-10AC-4D32-BE72-B1EC315DF370}" name="16025095 Varor av kött eller slaktbiprodukter av nötkreatur och andra oxdjur, beredda eller konserverade, kokta eller på annat sätt värmebehandlade (exkl. corned beef i hermetiskt tillslutna förpackningar, korvar och liknande varor, homogeniserade beredni" dataDxfId="3"/>
    <tableColumn id="23" xr3:uid="{9DE906F3-BBC5-43CF-A60B-E8F3761C6C80}" name="16029061 Varor av kött eller slaktbiprodukter, beredda eller konserverade, inte kokta eller på annat sätt värmebehandlade, innehållande kött eller slaktbiprodukter av nötkreatur eller andra oxdjur, inkl. blandningar av sådant kött eller slaktbiprodukter m" dataDxfId="2"/>
    <tableColumn id="24" xr3:uid="{8FC7A473-6C06-4AF0-81B8-707CDFA3D24E}" name="16029069 Varor av kött eller slaktbiprodukter, beredda eller konserverade, kokta eller på annat sätt värmebehandlade, innehållande kött eller slaktbiprodukter av nötkreatur eller andra oxdjur (exkl. av tama fjäderfä, tamsvin, ren, vilt eller kanin, korvar" dataDxfId="1"/>
    <tableColumn id="25" xr3:uid="{DBA9D283-0777-4156-B4E1-88743B01EFC6}" name="Totalt pe land" dataDxfId="0"/>
  </tableColumns>
  <tableStyleInfo name="TableStyleMedium2"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93C01B"/>
      </a:accent1>
      <a:accent2>
        <a:srgbClr val="50BDED"/>
      </a:accent2>
      <a:accent3>
        <a:srgbClr val="F7921E"/>
      </a:accent3>
      <a:accent4>
        <a:srgbClr val="ED1C24"/>
      </a:accent4>
      <a:accent5>
        <a:srgbClr val="734105"/>
      </a:accent5>
      <a:accent6>
        <a:srgbClr val="E8B909"/>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
  <sheetViews>
    <sheetView topLeftCell="A13" zoomScaleNormal="100" workbookViewId="0">
      <selection activeCell="P25" sqref="P25"/>
    </sheetView>
  </sheetViews>
  <sheetFormatPr defaultRowHeight="14" x14ac:dyDescent="0.3"/>
  <cols>
    <col min="1" max="1" width="11.08203125" customWidth="1"/>
    <col min="2" max="2" width="15.75" bestFit="1" customWidth="1"/>
    <col min="3" max="4" width="11.33203125" bestFit="1" customWidth="1"/>
    <col min="5" max="5" width="21.5" bestFit="1" customWidth="1"/>
    <col min="6" max="6" width="21.33203125" customWidth="1"/>
    <col min="7" max="7" width="19.08203125" customWidth="1"/>
    <col min="8" max="8" width="13.83203125" bestFit="1" customWidth="1"/>
    <col min="9" max="9" width="15.5" bestFit="1" customWidth="1"/>
  </cols>
  <sheetData>
    <row r="1" spans="1:9" ht="18" x14ac:dyDescent="0.4">
      <c r="A1" s="1" t="s">
        <v>129</v>
      </c>
    </row>
    <row r="2" spans="1:9" ht="14.5" x14ac:dyDescent="0.35">
      <c r="A2" s="2"/>
    </row>
    <row r="3" spans="1:9" ht="15.5" x14ac:dyDescent="0.35">
      <c r="A3" s="116" t="s">
        <v>28</v>
      </c>
    </row>
    <row r="4" spans="1:9" x14ac:dyDescent="0.3">
      <c r="A4" s="117" t="s">
        <v>29</v>
      </c>
    </row>
    <row r="5" spans="1:9" x14ac:dyDescent="0.3">
      <c r="A5" s="117" t="s">
        <v>30</v>
      </c>
    </row>
    <row r="6" spans="1:9" x14ac:dyDescent="0.3">
      <c r="A6" s="117" t="s">
        <v>31</v>
      </c>
    </row>
    <row r="7" spans="1:9" x14ac:dyDescent="0.3">
      <c r="A7" s="117" t="s">
        <v>32</v>
      </c>
    </row>
    <row r="8" spans="1:9" x14ac:dyDescent="0.3">
      <c r="A8" s="117" t="s">
        <v>130</v>
      </c>
    </row>
    <row r="9" spans="1:9" x14ac:dyDescent="0.3">
      <c r="A9" s="117" t="s">
        <v>131</v>
      </c>
    </row>
    <row r="10" spans="1:9" x14ac:dyDescent="0.3">
      <c r="A10" t="s">
        <v>132</v>
      </c>
    </row>
    <row r="11" spans="1:9" ht="14.5" thickBot="1" x14ac:dyDescent="0.35">
      <c r="A11" s="4"/>
      <c r="B11" s="4"/>
      <c r="C11" s="4"/>
      <c r="D11" s="4"/>
      <c r="E11" s="4"/>
      <c r="F11" s="4"/>
      <c r="G11" s="4"/>
      <c r="H11" s="4"/>
      <c r="I11" s="4"/>
    </row>
    <row r="12" spans="1:9" ht="31" x14ac:dyDescent="0.3">
      <c r="A12" s="19" t="s">
        <v>9</v>
      </c>
      <c r="B12" s="19" t="s">
        <v>0</v>
      </c>
      <c r="C12" s="19" t="s">
        <v>1</v>
      </c>
      <c r="D12" s="19" t="s">
        <v>2</v>
      </c>
      <c r="E12" s="19" t="s">
        <v>3</v>
      </c>
      <c r="F12" s="19" t="s">
        <v>142</v>
      </c>
      <c r="G12" s="19" t="s">
        <v>4</v>
      </c>
      <c r="H12" s="19" t="s">
        <v>5</v>
      </c>
      <c r="I12" s="19" t="s">
        <v>6</v>
      </c>
    </row>
    <row r="13" spans="1:9" ht="15.5" x14ac:dyDescent="0.35">
      <c r="A13" s="10">
        <v>1980</v>
      </c>
      <c r="B13" s="23">
        <v>146</v>
      </c>
      <c r="C13" s="23">
        <v>12.254</v>
      </c>
      <c r="D13" s="149">
        <v>14.082000000000001</v>
      </c>
      <c r="E13" s="8">
        <f>B13+C13+H13-D13</f>
        <v>145.346</v>
      </c>
      <c r="F13" s="9">
        <f t="shared" ref="F13:F26" si="0">B13/E13</f>
        <v>1.0044996078323449</v>
      </c>
      <c r="G13" s="5">
        <f t="shared" ref="G13:G53" si="1">E13/I13*1000000</f>
        <v>17.473803901135582</v>
      </c>
      <c r="H13" s="6">
        <v>1.1739999999999999</v>
      </c>
      <c r="I13" s="13">
        <v>8317937</v>
      </c>
    </row>
    <row r="14" spans="1:9" ht="15.5" x14ac:dyDescent="0.35">
      <c r="A14" s="10">
        <v>1981</v>
      </c>
      <c r="B14" s="23">
        <v>158.755</v>
      </c>
      <c r="C14" s="23">
        <v>5.07</v>
      </c>
      <c r="D14" s="149">
        <v>13.375999999999999</v>
      </c>
      <c r="E14" s="8">
        <f t="shared" ref="E14:E57" si="2">B14+C14+H14-D14</f>
        <v>151.62299999999999</v>
      </c>
      <c r="F14" s="9">
        <f t="shared" si="0"/>
        <v>1.0470377185519348</v>
      </c>
      <c r="G14" s="5">
        <f t="shared" si="1"/>
        <v>18.217277283413388</v>
      </c>
      <c r="H14" s="6">
        <v>1.1739999999999999</v>
      </c>
      <c r="I14" s="13">
        <v>8323033</v>
      </c>
    </row>
    <row r="15" spans="1:9" ht="15.5" x14ac:dyDescent="0.35">
      <c r="A15" s="10">
        <v>1982</v>
      </c>
      <c r="B15" s="23">
        <v>161.31200000000001</v>
      </c>
      <c r="C15" s="23">
        <v>6.048</v>
      </c>
      <c r="D15" s="149">
        <v>33.904000000000003</v>
      </c>
      <c r="E15" s="8">
        <f t="shared" si="2"/>
        <v>134.63000000000002</v>
      </c>
      <c r="F15" s="9">
        <f t="shared" si="0"/>
        <v>1.198187625343534</v>
      </c>
      <c r="G15" s="5">
        <f t="shared" si="1"/>
        <v>16.166947904072828</v>
      </c>
      <c r="H15" s="6">
        <v>1.1739999999999999</v>
      </c>
      <c r="I15" s="13">
        <v>8327484</v>
      </c>
    </row>
    <row r="16" spans="1:9" ht="15.5" x14ac:dyDescent="0.35">
      <c r="A16" s="10">
        <v>1983</v>
      </c>
      <c r="B16" s="23">
        <v>161.215</v>
      </c>
      <c r="C16" s="23">
        <v>7.04</v>
      </c>
      <c r="D16" s="149">
        <v>23.475000000000001</v>
      </c>
      <c r="E16" s="8">
        <f t="shared" si="2"/>
        <v>145.95400000000001</v>
      </c>
      <c r="F16" s="9">
        <f t="shared" si="0"/>
        <v>1.1045603409293339</v>
      </c>
      <c r="G16" s="5">
        <f t="shared" si="1"/>
        <v>17.520283418679604</v>
      </c>
      <c r="H16" s="6">
        <v>1.1739999999999999</v>
      </c>
      <c r="I16" s="13">
        <v>8330573</v>
      </c>
    </row>
    <row r="17" spans="1:10" ht="15.5" x14ac:dyDescent="0.35">
      <c r="A17" s="24">
        <v>1984</v>
      </c>
      <c r="B17" s="25">
        <v>155.28</v>
      </c>
      <c r="C17" s="25">
        <v>5.0339999999999998</v>
      </c>
      <c r="D17" s="150">
        <v>23.193000000000001</v>
      </c>
      <c r="E17" s="8">
        <f t="shared" si="2"/>
        <v>138.29499999999999</v>
      </c>
      <c r="F17" s="9">
        <f t="shared" si="0"/>
        <v>1.1228171662026827</v>
      </c>
      <c r="G17" s="5">
        <f t="shared" si="1"/>
        <v>16.576924685899069</v>
      </c>
      <c r="H17" s="6">
        <v>1.1739999999999999</v>
      </c>
      <c r="I17" s="13">
        <v>8342621</v>
      </c>
    </row>
    <row r="18" spans="1:10" ht="15.5" x14ac:dyDescent="0.35">
      <c r="A18" s="24">
        <v>1985</v>
      </c>
      <c r="B18" s="25">
        <v>157.79</v>
      </c>
      <c r="C18" s="25">
        <v>7.0410000000000004</v>
      </c>
      <c r="D18" s="150">
        <v>33.89</v>
      </c>
      <c r="E18" s="8">
        <f t="shared" si="2"/>
        <v>132.11500000000001</v>
      </c>
      <c r="F18" s="9">
        <f t="shared" si="0"/>
        <v>1.1943382659047042</v>
      </c>
      <c r="G18" s="5">
        <f t="shared" si="1"/>
        <v>15.806748368267147</v>
      </c>
      <c r="H18" s="6">
        <v>1.1739999999999999</v>
      </c>
      <c r="I18" s="13">
        <v>8358139</v>
      </c>
    </row>
    <row r="19" spans="1:10" ht="15.5" x14ac:dyDescent="0.35">
      <c r="A19" s="24">
        <v>1986</v>
      </c>
      <c r="B19" s="25">
        <v>147.54</v>
      </c>
      <c r="C19" s="25">
        <v>8.0269999999999992</v>
      </c>
      <c r="D19" s="150">
        <v>22.841999999999999</v>
      </c>
      <c r="E19" s="8">
        <f t="shared" si="2"/>
        <v>133.899</v>
      </c>
      <c r="F19" s="9">
        <f t="shared" si="0"/>
        <v>1.1018752940649295</v>
      </c>
      <c r="G19" s="5">
        <f t="shared" si="1"/>
        <v>15.975512780207398</v>
      </c>
      <c r="H19" s="6">
        <v>1.1739999999999999</v>
      </c>
      <c r="I19" s="13">
        <v>8381515</v>
      </c>
    </row>
    <row r="20" spans="1:10" ht="15.5" x14ac:dyDescent="0.35">
      <c r="A20" s="24">
        <v>1987</v>
      </c>
      <c r="B20" s="25">
        <v>135.27100000000002</v>
      </c>
      <c r="C20" s="25">
        <v>16.481999999999999</v>
      </c>
      <c r="D20" s="150">
        <v>7.0090000000000003</v>
      </c>
      <c r="E20" s="8">
        <f t="shared" si="2"/>
        <v>145.91800000000001</v>
      </c>
      <c r="F20" s="9">
        <f t="shared" si="0"/>
        <v>0.9270343617648269</v>
      </c>
      <c r="G20" s="5">
        <f t="shared" si="1"/>
        <v>17.342115593582808</v>
      </c>
      <c r="H20" s="6">
        <v>1.1739999999999999</v>
      </c>
      <c r="I20" s="13">
        <v>8414083</v>
      </c>
    </row>
    <row r="21" spans="1:10" ht="15.5" x14ac:dyDescent="0.35">
      <c r="A21" s="24">
        <v>1988</v>
      </c>
      <c r="B21" s="25">
        <v>127.452</v>
      </c>
      <c r="C21" s="25">
        <v>19.986000000000001</v>
      </c>
      <c r="D21" s="150">
        <v>5.0659999999999998</v>
      </c>
      <c r="E21" s="8">
        <f t="shared" si="2"/>
        <v>143.54599999999999</v>
      </c>
      <c r="F21" s="9">
        <f t="shared" si="0"/>
        <v>0.88788262995834089</v>
      </c>
      <c r="G21" s="5">
        <f t="shared" si="1"/>
        <v>16.96984284459139</v>
      </c>
      <c r="H21" s="6">
        <v>1.1739999999999999</v>
      </c>
      <c r="I21" s="13">
        <v>8458888</v>
      </c>
    </row>
    <row r="22" spans="1:10" ht="15.5" x14ac:dyDescent="0.35">
      <c r="A22" s="24">
        <v>1989</v>
      </c>
      <c r="B22" s="25">
        <v>138.28100000000001</v>
      </c>
      <c r="C22" s="25">
        <v>14.163</v>
      </c>
      <c r="D22" s="150">
        <v>7</v>
      </c>
      <c r="E22" s="8">
        <f t="shared" si="2"/>
        <v>146.61800000000002</v>
      </c>
      <c r="F22" s="9">
        <f t="shared" si="0"/>
        <v>0.94313795031987879</v>
      </c>
      <c r="G22" s="5">
        <f t="shared" si="1"/>
        <v>17.194485868243085</v>
      </c>
      <c r="H22" s="6">
        <v>1.1739999999999999</v>
      </c>
      <c r="I22" s="13">
        <v>8527036</v>
      </c>
    </row>
    <row r="23" spans="1:10" ht="15.5" x14ac:dyDescent="0.35">
      <c r="A23" s="24">
        <v>1990</v>
      </c>
      <c r="B23" s="25">
        <v>144.876</v>
      </c>
      <c r="C23" s="25">
        <v>12.51</v>
      </c>
      <c r="D23" s="150">
        <v>12.09</v>
      </c>
      <c r="E23" s="8">
        <f t="shared" si="2"/>
        <v>146.47</v>
      </c>
      <c r="F23" s="9">
        <f t="shared" si="0"/>
        <v>0.98911722537038305</v>
      </c>
      <c r="G23" s="5">
        <f t="shared" si="1"/>
        <v>17.049971887975623</v>
      </c>
      <c r="H23" s="6">
        <v>1.1739999999999999</v>
      </c>
      <c r="I23" s="13">
        <v>8590630</v>
      </c>
    </row>
    <row r="24" spans="1:10" ht="15.5" x14ac:dyDescent="0.35">
      <c r="A24" s="24">
        <v>1991</v>
      </c>
      <c r="B24" s="25">
        <v>137.148</v>
      </c>
      <c r="C24" s="25">
        <v>18.911000000000001</v>
      </c>
      <c r="D24" s="150">
        <v>11.007</v>
      </c>
      <c r="E24" s="8">
        <f t="shared" si="2"/>
        <v>146.226</v>
      </c>
      <c r="F24" s="9">
        <f t="shared" si="0"/>
        <v>0.93791801731566204</v>
      </c>
      <c r="G24" s="5">
        <f t="shared" si="1"/>
        <v>16.916240972619651</v>
      </c>
      <c r="H24" s="6">
        <v>1.1739999999999999</v>
      </c>
      <c r="I24" s="13">
        <v>8644119</v>
      </c>
    </row>
    <row r="25" spans="1:10" ht="15.5" x14ac:dyDescent="0.35">
      <c r="A25" s="24">
        <v>1992</v>
      </c>
      <c r="B25" s="25">
        <v>129.63300000000001</v>
      </c>
      <c r="C25" s="25">
        <v>25.626000000000001</v>
      </c>
      <c r="D25" s="150">
        <v>7.0119999999999996</v>
      </c>
      <c r="E25" s="8">
        <f t="shared" si="2"/>
        <v>149.42100000000002</v>
      </c>
      <c r="F25" s="9">
        <f t="shared" si="0"/>
        <v>0.86756881562832533</v>
      </c>
      <c r="G25" s="5">
        <f t="shared" si="1"/>
        <v>17.190609355968522</v>
      </c>
      <c r="H25" s="6">
        <v>1.1739999999999999</v>
      </c>
      <c r="I25" s="13">
        <v>8692013</v>
      </c>
    </row>
    <row r="26" spans="1:10" ht="15.5" x14ac:dyDescent="0.35">
      <c r="A26" s="24">
        <v>1993</v>
      </c>
      <c r="B26" s="25">
        <v>141.99</v>
      </c>
      <c r="C26" s="25">
        <v>21.135000000000002</v>
      </c>
      <c r="D26" s="150">
        <v>11.010999999999999</v>
      </c>
      <c r="E26" s="8">
        <f t="shared" si="2"/>
        <v>153.28800000000001</v>
      </c>
      <c r="F26" s="9">
        <f t="shared" si="0"/>
        <v>0.92629560043839043</v>
      </c>
      <c r="G26" s="5">
        <f t="shared" si="1"/>
        <v>17.528426461008092</v>
      </c>
      <c r="H26" s="6">
        <v>1.1739999999999999</v>
      </c>
      <c r="I26" s="13">
        <v>8745109</v>
      </c>
    </row>
    <row r="27" spans="1:10" ht="15.5" x14ac:dyDescent="0.35">
      <c r="A27" s="10">
        <v>1994</v>
      </c>
      <c r="B27" s="20">
        <v>141.97</v>
      </c>
      <c r="C27" s="8">
        <v>22</v>
      </c>
      <c r="D27" s="151">
        <v>8</v>
      </c>
      <c r="E27" s="8">
        <f t="shared" si="2"/>
        <v>157.14400000000001</v>
      </c>
      <c r="F27" s="9">
        <f>B27/E27</f>
        <v>0.90343888408084305</v>
      </c>
      <c r="G27" s="5">
        <f t="shared" si="1"/>
        <v>17.824093582162568</v>
      </c>
      <c r="H27" s="6">
        <v>1.1739999999999999</v>
      </c>
      <c r="I27" s="13">
        <v>8816381</v>
      </c>
    </row>
    <row r="28" spans="1:10" ht="15.5" x14ac:dyDescent="0.35">
      <c r="A28" s="10">
        <v>1995</v>
      </c>
      <c r="B28" s="20">
        <v>143.32900000000001</v>
      </c>
      <c r="C28" s="8">
        <v>25.257400000000001</v>
      </c>
      <c r="D28" s="151">
        <v>7.8253000000000004</v>
      </c>
      <c r="E28" s="8">
        <f t="shared" si="2"/>
        <v>161.93510000000001</v>
      </c>
      <c r="F28" s="9">
        <f>B28/E28</f>
        <v>0.88510150053941361</v>
      </c>
      <c r="G28" s="5">
        <f t="shared" si="1"/>
        <v>18.323640542524714</v>
      </c>
      <c r="H28" s="6">
        <v>1.1739999999999999</v>
      </c>
      <c r="I28" s="13">
        <v>8837496</v>
      </c>
    </row>
    <row r="29" spans="1:10" ht="15.5" x14ac:dyDescent="0.35">
      <c r="A29" s="24">
        <v>1996</v>
      </c>
      <c r="B29" s="20">
        <v>137.416</v>
      </c>
      <c r="C29" s="26">
        <v>40.038499999999999</v>
      </c>
      <c r="D29" s="150">
        <v>8.7454000000000001</v>
      </c>
      <c r="E29" s="8">
        <f t="shared" si="2"/>
        <v>169.83410000000001</v>
      </c>
      <c r="F29" s="9">
        <f t="shared" ref="F29:F47" si="3">B29/E29</f>
        <v>0.80911901673456621</v>
      </c>
      <c r="G29" s="5">
        <f t="shared" si="1"/>
        <v>19.202229544036356</v>
      </c>
      <c r="H29" s="6">
        <v>1.125</v>
      </c>
      <c r="I29" s="13">
        <v>8844499</v>
      </c>
    </row>
    <row r="30" spans="1:10" ht="15.5" x14ac:dyDescent="0.35">
      <c r="A30" s="24">
        <v>1997</v>
      </c>
      <c r="B30" s="20">
        <v>148.88499999999999</v>
      </c>
      <c r="C30" s="8">
        <v>38.161700000000003</v>
      </c>
      <c r="D30" s="150">
        <v>10.3933</v>
      </c>
      <c r="E30" s="8">
        <f t="shared" si="2"/>
        <v>177.44539999999998</v>
      </c>
      <c r="F30" s="9">
        <f t="shared" si="3"/>
        <v>0.83904682792566054</v>
      </c>
      <c r="G30" s="5">
        <f t="shared" si="1"/>
        <v>20.055709865641909</v>
      </c>
      <c r="H30" s="6">
        <v>0.79200000000000004</v>
      </c>
      <c r="I30" s="13">
        <v>8847625</v>
      </c>
    </row>
    <row r="31" spans="1:10" ht="15.5" x14ac:dyDescent="0.35">
      <c r="A31" s="24">
        <v>1998</v>
      </c>
      <c r="B31" s="20">
        <v>142.49799999999999</v>
      </c>
      <c r="C31" s="26">
        <v>45.5595</v>
      </c>
      <c r="D31" s="150">
        <v>8.4407999999999994</v>
      </c>
      <c r="E31" s="8">
        <f t="shared" si="2"/>
        <v>180.3887</v>
      </c>
      <c r="F31" s="9">
        <f t="shared" si="3"/>
        <v>0.78994970305789658</v>
      </c>
      <c r="G31" s="5">
        <f t="shared" si="1"/>
        <v>20.380663233296499</v>
      </c>
      <c r="H31" s="6">
        <v>0.77200000000000002</v>
      </c>
      <c r="I31" s="13">
        <v>8850973</v>
      </c>
      <c r="J31" s="7"/>
    </row>
    <row r="32" spans="1:10" ht="15.5" x14ac:dyDescent="0.35">
      <c r="A32" s="24">
        <v>1999</v>
      </c>
      <c r="B32" s="20">
        <v>144.03800000000001</v>
      </c>
      <c r="C32" s="26">
        <v>53.404899999999998</v>
      </c>
      <c r="D32" s="150">
        <v>7.7683</v>
      </c>
      <c r="E32" s="8">
        <f t="shared" si="2"/>
        <v>190.78960000000001</v>
      </c>
      <c r="F32" s="9">
        <f t="shared" si="3"/>
        <v>0.75495729326965411</v>
      </c>
      <c r="G32" s="5">
        <f t="shared" si="1"/>
        <v>21.538983281992952</v>
      </c>
      <c r="H32" s="6">
        <v>1.115</v>
      </c>
      <c r="I32" s="13">
        <v>8857874</v>
      </c>
      <c r="J32" s="7"/>
    </row>
    <row r="33" spans="1:10" ht="15.5" x14ac:dyDescent="0.35">
      <c r="A33" s="24">
        <v>2000</v>
      </c>
      <c r="B33" s="20">
        <v>149.80799999999999</v>
      </c>
      <c r="C33" s="26">
        <v>55.926600000000001</v>
      </c>
      <c r="D33" s="150">
        <v>7.0030999999999999</v>
      </c>
      <c r="E33" s="8">
        <f t="shared" si="2"/>
        <v>199.84450000000001</v>
      </c>
      <c r="F33" s="9">
        <f t="shared" si="3"/>
        <v>0.74962283175168687</v>
      </c>
      <c r="G33" s="5">
        <f t="shared" si="1"/>
        <v>22.525027589268799</v>
      </c>
      <c r="H33" s="6">
        <v>1.113</v>
      </c>
      <c r="I33" s="13">
        <v>8872109</v>
      </c>
      <c r="J33" s="7"/>
    </row>
    <row r="34" spans="1:10" ht="15.5" x14ac:dyDescent="0.35">
      <c r="A34" s="24">
        <v>2001</v>
      </c>
      <c r="B34" s="20">
        <v>143.191</v>
      </c>
      <c r="C34" s="8">
        <v>55.153700000000001</v>
      </c>
      <c r="D34" s="150">
        <v>6.9297000000000004</v>
      </c>
      <c r="E34" s="8">
        <f t="shared" si="2"/>
        <v>192.58799999999999</v>
      </c>
      <c r="F34" s="9">
        <f t="shared" si="3"/>
        <v>0.74350946061021461</v>
      </c>
      <c r="G34" s="5">
        <f t="shared" si="1"/>
        <v>21.648928277555203</v>
      </c>
      <c r="H34" s="6">
        <v>1.173</v>
      </c>
      <c r="I34" s="13">
        <v>8895960</v>
      </c>
      <c r="J34" s="7"/>
    </row>
    <row r="35" spans="1:10" ht="15.5" x14ac:dyDescent="0.35">
      <c r="A35" s="10">
        <v>2002</v>
      </c>
      <c r="B35" s="20">
        <v>146.47900000000001</v>
      </c>
      <c r="C35" s="21">
        <v>78.035300000000007</v>
      </c>
      <c r="D35" s="149">
        <v>8.7095000000000002</v>
      </c>
      <c r="E35" s="8">
        <f t="shared" si="2"/>
        <v>217.03280000000004</v>
      </c>
      <c r="F35" s="9">
        <f t="shared" si="3"/>
        <v>0.67491641816352177</v>
      </c>
      <c r="G35" s="5">
        <f t="shared" si="1"/>
        <v>24.317514995588777</v>
      </c>
      <c r="H35" s="6">
        <v>1.228</v>
      </c>
      <c r="I35" s="13">
        <v>8924958</v>
      </c>
      <c r="J35" s="7"/>
    </row>
    <row r="36" spans="1:10" ht="15.5" x14ac:dyDescent="0.35">
      <c r="A36" s="10">
        <v>2003</v>
      </c>
      <c r="B36" s="20">
        <v>140.40299999999999</v>
      </c>
      <c r="C36" s="21">
        <v>92.457099999999997</v>
      </c>
      <c r="D36" s="149">
        <v>9.3270999999999997</v>
      </c>
      <c r="E36" s="8">
        <f t="shared" si="2"/>
        <v>224.84399999999999</v>
      </c>
      <c r="F36" s="9">
        <f t="shared" si="3"/>
        <v>0.62444628275604419</v>
      </c>
      <c r="G36" s="5">
        <f t="shared" si="1"/>
        <v>25.099157433907973</v>
      </c>
      <c r="H36" s="6">
        <v>1.3109999999999999</v>
      </c>
      <c r="I36" s="13">
        <v>8958229</v>
      </c>
      <c r="J36" s="7"/>
    </row>
    <row r="37" spans="1:10" ht="15.5" x14ac:dyDescent="0.35">
      <c r="A37" s="10">
        <v>2004</v>
      </c>
      <c r="B37" s="20">
        <v>142.423</v>
      </c>
      <c r="C37" s="21">
        <v>95.416499999999999</v>
      </c>
      <c r="D37" s="149">
        <v>11.0947</v>
      </c>
      <c r="E37" s="8">
        <f t="shared" si="2"/>
        <v>228.1328</v>
      </c>
      <c r="F37" s="9">
        <f t="shared" si="3"/>
        <v>0.62429865411725105</v>
      </c>
      <c r="G37" s="5">
        <f t="shared" si="1"/>
        <v>25.366321637185663</v>
      </c>
      <c r="H37" s="6">
        <v>1.3879999999999999</v>
      </c>
      <c r="I37" s="13">
        <v>8993531</v>
      </c>
      <c r="J37" s="7"/>
    </row>
    <row r="38" spans="1:10" ht="15.5" x14ac:dyDescent="0.35">
      <c r="A38" s="10">
        <v>2005</v>
      </c>
      <c r="B38" s="20">
        <v>135.94300000000001</v>
      </c>
      <c r="C38" s="21">
        <v>105.9675</v>
      </c>
      <c r="D38" s="149">
        <v>12.9375</v>
      </c>
      <c r="E38" s="8">
        <f t="shared" si="2"/>
        <v>230.37</v>
      </c>
      <c r="F38" s="9">
        <f t="shared" si="3"/>
        <v>0.59010721882189521</v>
      </c>
      <c r="G38" s="5">
        <f t="shared" si="1"/>
        <v>25.512837153300289</v>
      </c>
      <c r="H38" s="6">
        <v>1.397</v>
      </c>
      <c r="I38" s="13">
        <v>9029572</v>
      </c>
      <c r="J38" s="7"/>
    </row>
    <row r="39" spans="1:10" ht="15.5" x14ac:dyDescent="0.35">
      <c r="A39" s="10">
        <v>2006</v>
      </c>
      <c r="B39" s="20">
        <v>137.41</v>
      </c>
      <c r="C39" s="21">
        <v>108.8995</v>
      </c>
      <c r="D39" s="149">
        <v>12.939399999999999</v>
      </c>
      <c r="E39" s="8">
        <f t="shared" si="2"/>
        <v>234.74809999999999</v>
      </c>
      <c r="F39" s="9">
        <f t="shared" si="3"/>
        <v>0.58535085055001512</v>
      </c>
      <c r="G39" s="5">
        <f t="shared" si="1"/>
        <v>25.851880027804622</v>
      </c>
      <c r="H39" s="6">
        <v>1.3779999999999999</v>
      </c>
      <c r="I39" s="13">
        <v>9080504</v>
      </c>
      <c r="J39" s="7"/>
    </row>
    <row r="40" spans="1:10" ht="15.5" x14ac:dyDescent="0.35">
      <c r="A40" s="10">
        <v>2007</v>
      </c>
      <c r="B40" s="20">
        <v>133.54</v>
      </c>
      <c r="C40" s="21">
        <v>114.72199999999999</v>
      </c>
      <c r="D40" s="149">
        <v>17.2319</v>
      </c>
      <c r="E40" s="8">
        <f t="shared" si="2"/>
        <v>232.4341</v>
      </c>
      <c r="F40" s="9">
        <f t="shared" si="3"/>
        <v>0.57452843623203309</v>
      </c>
      <c r="G40" s="5">
        <f t="shared" si="1"/>
        <v>25.407932058400814</v>
      </c>
      <c r="H40" s="6">
        <v>1.4039999999999999</v>
      </c>
      <c r="I40" s="13">
        <v>9148092</v>
      </c>
      <c r="J40" s="7"/>
    </row>
    <row r="41" spans="1:10" ht="15.5" x14ac:dyDescent="0.35">
      <c r="A41" s="10">
        <v>2008</v>
      </c>
      <c r="B41" s="20">
        <v>128.79300000000001</v>
      </c>
      <c r="C41" s="21">
        <v>120.2045</v>
      </c>
      <c r="D41" s="149">
        <v>20.4694</v>
      </c>
      <c r="E41" s="8">
        <f t="shared" si="2"/>
        <v>229.99109999999999</v>
      </c>
      <c r="F41" s="9">
        <f t="shared" si="3"/>
        <v>0.55999123444341981</v>
      </c>
      <c r="G41" s="5">
        <f t="shared" si="1"/>
        <v>24.945786911133268</v>
      </c>
      <c r="H41" s="6">
        <v>1.4630000000000001</v>
      </c>
      <c r="I41" s="13">
        <v>9219637</v>
      </c>
      <c r="J41" s="7"/>
    </row>
    <row r="42" spans="1:10" ht="15.5" x14ac:dyDescent="0.35">
      <c r="A42" s="10">
        <v>2009</v>
      </c>
      <c r="B42" s="20">
        <v>139.834</v>
      </c>
      <c r="C42" s="21">
        <v>110.47839999999999</v>
      </c>
      <c r="D42" s="149">
        <v>20.4542</v>
      </c>
      <c r="E42" s="8">
        <f t="shared" si="2"/>
        <v>231.3972</v>
      </c>
      <c r="F42" s="9">
        <f t="shared" si="3"/>
        <v>0.60430290427023314</v>
      </c>
      <c r="G42" s="5">
        <f t="shared" si="1"/>
        <v>24.88539299017101</v>
      </c>
      <c r="H42" s="6">
        <v>1.5389999999999999</v>
      </c>
      <c r="I42" s="13">
        <v>9298515</v>
      </c>
      <c r="J42" s="7"/>
    </row>
    <row r="43" spans="1:10" ht="15.5" x14ac:dyDescent="0.35">
      <c r="A43" s="10">
        <v>2010</v>
      </c>
      <c r="B43" s="20">
        <v>137.80000000000001</v>
      </c>
      <c r="C43" s="21">
        <v>120.36709999999999</v>
      </c>
      <c r="D43" s="149">
        <v>20.222300000000001</v>
      </c>
      <c r="E43" s="8">
        <f t="shared" si="2"/>
        <v>239.4838</v>
      </c>
      <c r="F43" s="9">
        <f t="shared" si="3"/>
        <v>0.57540426534070366</v>
      </c>
      <c r="G43" s="5">
        <f t="shared" si="1"/>
        <v>25.536423801514289</v>
      </c>
      <c r="H43" s="6">
        <v>1.5389999999999999</v>
      </c>
      <c r="I43" s="13">
        <v>9378126</v>
      </c>
      <c r="J43" s="7"/>
    </row>
    <row r="44" spans="1:10" ht="15.5" x14ac:dyDescent="0.35">
      <c r="A44" s="10">
        <v>2011</v>
      </c>
      <c r="B44" s="20">
        <v>137.88</v>
      </c>
      <c r="C44" s="21">
        <v>126.5973</v>
      </c>
      <c r="D44" s="149">
        <v>19.6511</v>
      </c>
      <c r="E44" s="8">
        <f t="shared" si="2"/>
        <v>246.37520000000001</v>
      </c>
      <c r="F44" s="9">
        <f t="shared" si="3"/>
        <v>0.55963424890167512</v>
      </c>
      <c r="G44" s="5">
        <f t="shared" si="1"/>
        <v>26.073622537327847</v>
      </c>
      <c r="H44" s="6">
        <v>1.5489999999999999</v>
      </c>
      <c r="I44" s="13">
        <v>9449212.5</v>
      </c>
      <c r="J44" s="7"/>
    </row>
    <row r="45" spans="1:10" ht="15.5" x14ac:dyDescent="0.35">
      <c r="A45" s="10">
        <v>2012</v>
      </c>
      <c r="B45" s="20">
        <v>125.32</v>
      </c>
      <c r="C45" s="21">
        <v>133.2731</v>
      </c>
      <c r="D45" s="149">
        <v>15.1815</v>
      </c>
      <c r="E45" s="8">
        <f t="shared" si="2"/>
        <v>244.9066</v>
      </c>
      <c r="F45" s="9">
        <f t="shared" si="3"/>
        <v>0.51170527866541771</v>
      </c>
      <c r="G45" s="5">
        <f t="shared" si="1"/>
        <v>25.727174917174175</v>
      </c>
      <c r="H45" s="6">
        <v>1.4950000000000001</v>
      </c>
      <c r="I45" s="13">
        <v>9519374</v>
      </c>
      <c r="J45" s="7"/>
    </row>
    <row r="46" spans="1:10" ht="15.5" x14ac:dyDescent="0.35">
      <c r="A46" s="10">
        <v>2013</v>
      </c>
      <c r="B46" s="20">
        <v>125.88</v>
      </c>
      <c r="C46" s="21">
        <v>136.8999</v>
      </c>
      <c r="D46" s="149">
        <v>15.0649</v>
      </c>
      <c r="E46" s="8">
        <f t="shared" si="2"/>
        <v>249.167</v>
      </c>
      <c r="F46" s="9">
        <f t="shared" si="3"/>
        <v>0.50520333752061863</v>
      </c>
      <c r="G46" s="5">
        <f t="shared" si="1"/>
        <v>25.95387254783757</v>
      </c>
      <c r="H46" s="6">
        <v>1.452</v>
      </c>
      <c r="I46" s="13">
        <v>9600378.5</v>
      </c>
      <c r="J46" s="7"/>
    </row>
    <row r="47" spans="1:10" ht="15.5" x14ac:dyDescent="0.35">
      <c r="A47" s="10">
        <v>2014</v>
      </c>
      <c r="B47" s="20">
        <v>131.62</v>
      </c>
      <c r="C47" s="21">
        <v>135.59209999999999</v>
      </c>
      <c r="D47" s="149">
        <v>15.8842</v>
      </c>
      <c r="E47" s="8">
        <f t="shared" si="2"/>
        <v>252.82089999999997</v>
      </c>
      <c r="F47" s="9">
        <f t="shared" si="3"/>
        <v>0.52060569359574316</v>
      </c>
      <c r="G47" s="5">
        <f t="shared" si="1"/>
        <v>26.074468321546902</v>
      </c>
      <c r="H47" s="6">
        <v>1.4930000000000001</v>
      </c>
      <c r="I47" s="13">
        <v>9696109.5</v>
      </c>
      <c r="J47" s="7"/>
    </row>
    <row r="48" spans="1:10" ht="15.5" x14ac:dyDescent="0.35">
      <c r="A48" s="10">
        <v>2015</v>
      </c>
      <c r="B48" s="11">
        <v>133.13999999999999</v>
      </c>
      <c r="C48" s="12">
        <v>139.3948</v>
      </c>
      <c r="D48" s="152">
        <v>18.1614</v>
      </c>
      <c r="E48" s="8">
        <f t="shared" si="2"/>
        <v>255.8664</v>
      </c>
      <c r="F48" s="9">
        <f>B48/E48</f>
        <v>0.52034968249054969</v>
      </c>
      <c r="G48" s="5">
        <f t="shared" si="1"/>
        <v>26.110985136928722</v>
      </c>
      <c r="H48" s="6">
        <v>1.4930000000000001</v>
      </c>
      <c r="I48" s="13">
        <v>9799186</v>
      </c>
      <c r="J48" s="7"/>
    </row>
    <row r="49" spans="1:12" ht="15.5" x14ac:dyDescent="0.35">
      <c r="A49" s="10">
        <v>2016</v>
      </c>
      <c r="B49" s="11">
        <v>131.25</v>
      </c>
      <c r="C49" s="12">
        <v>141.7576</v>
      </c>
      <c r="D49" s="152">
        <v>17.208100000000002</v>
      </c>
      <c r="E49" s="8">
        <f t="shared" si="2"/>
        <v>257.36850000000004</v>
      </c>
      <c r="F49" s="9">
        <f>B49/E49</f>
        <v>0.50996916872111386</v>
      </c>
      <c r="G49" s="5">
        <f t="shared" si="1"/>
        <v>25.93633935414239</v>
      </c>
      <c r="H49" s="6">
        <v>1.569</v>
      </c>
      <c r="I49" s="13">
        <v>9923085</v>
      </c>
    </row>
    <row r="50" spans="1:12" ht="15.5" x14ac:dyDescent="0.35">
      <c r="A50" s="10">
        <v>2017</v>
      </c>
      <c r="B50" s="11">
        <v>132.07</v>
      </c>
      <c r="C50" s="12">
        <v>135.2054</v>
      </c>
      <c r="D50" s="152">
        <v>18.446100000000001</v>
      </c>
      <c r="E50" s="8">
        <f t="shared" si="2"/>
        <v>250.40229999999997</v>
      </c>
      <c r="F50" s="9">
        <f>B50/E50</f>
        <v>0.52743125762023757</v>
      </c>
      <c r="G50" s="5">
        <f t="shared" si="1"/>
        <v>24.896582940578593</v>
      </c>
      <c r="H50" s="6">
        <v>1.573</v>
      </c>
      <c r="I50" s="13">
        <v>10057697.5</v>
      </c>
    </row>
    <row r="51" spans="1:12" ht="15.5" x14ac:dyDescent="0.35">
      <c r="A51" s="10">
        <v>2018</v>
      </c>
      <c r="B51" s="11">
        <v>136.87</v>
      </c>
      <c r="C51" s="12">
        <v>126.182</v>
      </c>
      <c r="D51" s="152">
        <v>15.2605</v>
      </c>
      <c r="E51" s="8">
        <f t="shared" si="2"/>
        <v>249.34450000000001</v>
      </c>
      <c r="F51" s="9">
        <f>B51/E51</f>
        <v>0.5489192663162813</v>
      </c>
      <c r="G51" s="5">
        <f t="shared" si="1"/>
        <v>24.505087780222009</v>
      </c>
      <c r="H51" s="6">
        <v>1.5529999999999999</v>
      </c>
      <c r="I51" s="13">
        <v>10175213.5</v>
      </c>
      <c r="L51" s="14"/>
    </row>
    <row r="52" spans="1:12" ht="15.5" x14ac:dyDescent="0.35">
      <c r="A52" s="10">
        <v>2019</v>
      </c>
      <c r="B52" s="11">
        <v>139.66999999999999</v>
      </c>
      <c r="C52" s="12">
        <v>125.19629999999999</v>
      </c>
      <c r="D52" s="152">
        <v>15.257199999999999</v>
      </c>
      <c r="E52" s="8">
        <f t="shared" si="2"/>
        <v>251.08509999999995</v>
      </c>
      <c r="F52" s="9">
        <f t="shared" ref="F52:F57" si="4">B52/E52</f>
        <v>0.55626558485549327</v>
      </c>
      <c r="G52" s="5">
        <f t="shared" si="1"/>
        <v>24.42726532551627</v>
      </c>
      <c r="H52" s="6">
        <v>1.476</v>
      </c>
      <c r="I52" s="13">
        <v>10278887</v>
      </c>
    </row>
    <row r="53" spans="1:12" ht="15.5" x14ac:dyDescent="0.35">
      <c r="A53" s="27">
        <v>2020</v>
      </c>
      <c r="B53" s="28">
        <v>141</v>
      </c>
      <c r="C53" s="29">
        <v>108.4023</v>
      </c>
      <c r="D53" s="153">
        <v>15.6417</v>
      </c>
      <c r="E53" s="30">
        <f>B53+C53+H53-D53</f>
        <v>235.2756</v>
      </c>
      <c r="F53" s="31">
        <f>B53/E53</f>
        <v>0.59929716468686089</v>
      </c>
      <c r="G53" s="5">
        <f t="shared" si="1"/>
        <v>22.72438479879445</v>
      </c>
      <c r="H53" s="32">
        <v>1.5149999999999999</v>
      </c>
      <c r="I53" s="33">
        <v>10353442</v>
      </c>
    </row>
    <row r="54" spans="1:12" ht="15.5" x14ac:dyDescent="0.35">
      <c r="A54" s="81">
        <v>2021</v>
      </c>
      <c r="B54" s="82">
        <v>135.82</v>
      </c>
      <c r="C54" s="83">
        <v>114.5025</v>
      </c>
      <c r="D54" s="154">
        <v>16.354199999999999</v>
      </c>
      <c r="E54" s="84">
        <f t="shared" ref="E54:E56" si="5">B54+C54+H54-D54</f>
        <v>235.52029999999999</v>
      </c>
      <c r="F54" s="85">
        <f t="shared" ref="F54:F56" si="6">B54/E54</f>
        <v>0.57668065130691493</v>
      </c>
      <c r="G54" s="86">
        <f t="shared" ref="G54:G57" si="7">E54/I54*1000000</f>
        <v>22.611807309666393</v>
      </c>
      <c r="H54" s="87">
        <v>1.552</v>
      </c>
      <c r="I54" s="88">
        <v>10415810.5</v>
      </c>
    </row>
    <row r="55" spans="1:12" ht="15.5" x14ac:dyDescent="0.35">
      <c r="A55" s="118">
        <v>2022</v>
      </c>
      <c r="B55" s="119">
        <v>135.24</v>
      </c>
      <c r="C55" s="120">
        <v>122.66240000000001</v>
      </c>
      <c r="D55" s="155">
        <v>16.672899999999998</v>
      </c>
      <c r="E55" s="121">
        <f t="shared" si="5"/>
        <v>242.74449999999999</v>
      </c>
      <c r="F55" s="122">
        <f t="shared" si="6"/>
        <v>0.5571289977733791</v>
      </c>
      <c r="G55" s="123">
        <f t="shared" si="7"/>
        <v>23.147312452697118</v>
      </c>
      <c r="H55" s="124">
        <v>1.5149999999999999</v>
      </c>
      <c r="I55" s="125">
        <v>10486941</v>
      </c>
    </row>
    <row r="56" spans="1:12" ht="15.5" x14ac:dyDescent="0.35">
      <c r="A56" s="10">
        <v>2023</v>
      </c>
      <c r="B56" s="11">
        <v>138.16999999999999</v>
      </c>
      <c r="C56" s="12">
        <v>116.2816</v>
      </c>
      <c r="D56" s="152">
        <v>16.146599999999999</v>
      </c>
      <c r="E56" s="121">
        <f t="shared" si="5"/>
        <v>239.77599999999998</v>
      </c>
      <c r="F56" s="9">
        <f t="shared" si="6"/>
        <v>0.57624616308554655</v>
      </c>
      <c r="G56" s="123">
        <f t="shared" si="7"/>
        <v>22.756418880170575</v>
      </c>
      <c r="H56" s="6">
        <v>1.4710000000000001</v>
      </c>
      <c r="I56" s="13">
        <v>10536631.5</v>
      </c>
    </row>
    <row r="57" spans="1:12" ht="15.5" x14ac:dyDescent="0.35">
      <c r="A57" s="10">
        <v>2024</v>
      </c>
      <c r="B57" s="11">
        <v>139.52000000000001</v>
      </c>
      <c r="C57" s="12">
        <v>118.82859999999999</v>
      </c>
      <c r="D57" s="152">
        <v>13.831300000000001</v>
      </c>
      <c r="E57" s="8">
        <f t="shared" si="2"/>
        <v>245.96230000000003</v>
      </c>
      <c r="F57" s="9">
        <f t="shared" si="4"/>
        <v>0.56724140244256938</v>
      </c>
      <c r="G57" s="123">
        <f t="shared" si="7"/>
        <v>23.270490382965626</v>
      </c>
      <c r="H57" s="6">
        <v>1.4450000000000001</v>
      </c>
      <c r="I57" s="13">
        <v>10569708.5</v>
      </c>
    </row>
    <row r="58" spans="1:12" ht="15.5" x14ac:dyDescent="0.35">
      <c r="A58" s="10">
        <v>2025</v>
      </c>
      <c r="B58" s="11">
        <v>128.11000000000001</v>
      </c>
      <c r="C58" s="12">
        <v>121.5947</v>
      </c>
      <c r="D58" s="152">
        <v>13.715</v>
      </c>
      <c r="E58" s="8">
        <f t="shared" ref="E58" si="8">B58+C58+H58-D58</f>
        <v>237.44229999999999</v>
      </c>
      <c r="F58" s="9">
        <f t="shared" ref="F58" si="9">B58/E58</f>
        <v>0.53954160652924954</v>
      </c>
      <c r="G58" s="123">
        <f t="shared" ref="G58" si="10">E58/I58*1000000</f>
        <v>22.407361970137647</v>
      </c>
      <c r="H58" s="6">
        <v>1.4525999999999999</v>
      </c>
      <c r="I58" s="13">
        <v>10596620</v>
      </c>
    </row>
    <row r="59" spans="1:12" ht="14.5" x14ac:dyDescent="0.3">
      <c r="A59" s="15" t="s">
        <v>7</v>
      </c>
    </row>
    <row r="60" spans="1:12" x14ac:dyDescent="0.3">
      <c r="B60" s="14"/>
      <c r="C60" s="14"/>
      <c r="D60" s="14"/>
      <c r="E60" s="14"/>
      <c r="F60" s="14"/>
      <c r="G60" s="14"/>
    </row>
  </sheetData>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4134-5F1A-491F-8594-A0F0F421E957}">
  <dimension ref="A1:I34"/>
  <sheetViews>
    <sheetView topLeftCell="A5" workbookViewId="0">
      <selection activeCell="C16" sqref="C16:D16"/>
    </sheetView>
  </sheetViews>
  <sheetFormatPr defaultRowHeight="14" x14ac:dyDescent="0.3"/>
  <cols>
    <col min="1" max="1" width="22.58203125" customWidth="1"/>
    <col min="2" max="2" width="13.25" customWidth="1"/>
    <col min="3" max="4" width="9.83203125" customWidth="1"/>
    <col min="5" max="5" width="19.5" customWidth="1"/>
    <col min="6" max="6" width="22.33203125" customWidth="1"/>
    <col min="7" max="7" width="19.58203125" customWidth="1"/>
    <col min="8" max="8" width="11.33203125" customWidth="1"/>
    <col min="9" max="9" width="13" customWidth="1"/>
  </cols>
  <sheetData>
    <row r="1" spans="1:9" ht="18" x14ac:dyDescent="0.4">
      <c r="A1" s="1" t="s">
        <v>129</v>
      </c>
    </row>
    <row r="2" spans="1:9" ht="18" x14ac:dyDescent="0.4">
      <c r="A2" s="1"/>
    </row>
    <row r="3" spans="1:9" ht="15.5" x14ac:dyDescent="0.35">
      <c r="A3" s="3" t="s">
        <v>8</v>
      </c>
    </row>
    <row r="4" spans="1:9" ht="14.5" thickBot="1" x14ac:dyDescent="0.35">
      <c r="A4" s="4"/>
      <c r="B4" s="4"/>
      <c r="C4" s="4"/>
      <c r="D4" s="4"/>
      <c r="E4" s="4"/>
      <c r="F4" s="4"/>
      <c r="G4" s="4"/>
      <c r="H4" s="4"/>
      <c r="I4" s="4"/>
    </row>
    <row r="5" spans="1:9" ht="33.75" customHeight="1" x14ac:dyDescent="0.3">
      <c r="A5" s="19" t="s">
        <v>9</v>
      </c>
      <c r="B5" s="19" t="s">
        <v>0</v>
      </c>
      <c r="C5" s="19" t="s">
        <v>1</v>
      </c>
      <c r="D5" s="19" t="s">
        <v>2</v>
      </c>
      <c r="E5" s="19" t="s">
        <v>3</v>
      </c>
      <c r="F5" s="19" t="s">
        <v>142</v>
      </c>
      <c r="G5" s="19" t="s">
        <v>4</v>
      </c>
      <c r="H5" s="19" t="s">
        <v>5</v>
      </c>
      <c r="I5" s="19" t="s">
        <v>6</v>
      </c>
    </row>
    <row r="6" spans="1:9" ht="15.5" x14ac:dyDescent="0.35">
      <c r="A6" s="10">
        <v>2020</v>
      </c>
      <c r="B6" s="20">
        <v>141</v>
      </c>
      <c r="C6" s="21">
        <v>108.4023</v>
      </c>
      <c r="D6" s="22">
        <v>15.6417</v>
      </c>
      <c r="E6" s="8">
        <f>B6+C6+H6-D6</f>
        <v>235.2756</v>
      </c>
      <c r="F6" s="9">
        <f t="shared" ref="F6:F8" si="0">B6/E6</f>
        <v>0.59929716468686089</v>
      </c>
      <c r="G6" s="5">
        <f t="shared" ref="G6:G8" si="1">E6/I6*1000000</f>
        <v>22.72438479879445</v>
      </c>
      <c r="H6" s="6">
        <v>1.5149999999999999</v>
      </c>
      <c r="I6" s="133">
        <v>10353442</v>
      </c>
    </row>
    <row r="7" spans="1:9" ht="15.5" x14ac:dyDescent="0.35">
      <c r="A7" s="10">
        <v>2021</v>
      </c>
      <c r="B7" s="20">
        <v>135.82</v>
      </c>
      <c r="C7" s="21">
        <v>114.5025</v>
      </c>
      <c r="D7" s="22">
        <v>16.354199999999999</v>
      </c>
      <c r="E7" s="8">
        <f>B7+C7+H7-D7</f>
        <v>235.52029999999999</v>
      </c>
      <c r="F7" s="9">
        <f t="shared" si="0"/>
        <v>0.57668065130691493</v>
      </c>
      <c r="G7" s="5">
        <f t="shared" si="1"/>
        <v>22.611807309666393</v>
      </c>
      <c r="H7" s="6">
        <v>1.552</v>
      </c>
      <c r="I7" s="133">
        <v>10415810.5</v>
      </c>
    </row>
    <row r="8" spans="1:9" ht="15.5" x14ac:dyDescent="0.35">
      <c r="A8" s="10">
        <v>2022</v>
      </c>
      <c r="B8" s="20">
        <v>135.24</v>
      </c>
      <c r="C8" s="21">
        <v>122.2667</v>
      </c>
      <c r="D8" s="22">
        <v>16.6571</v>
      </c>
      <c r="E8" s="8">
        <f>B8+C8+H8-D8</f>
        <v>242.3646</v>
      </c>
      <c r="F8" s="9">
        <f t="shared" si="0"/>
        <v>0.55800228251155493</v>
      </c>
      <c r="G8" s="5">
        <f t="shared" si="1"/>
        <v>23.111086445513521</v>
      </c>
      <c r="H8" s="6">
        <v>1.5149999999999999</v>
      </c>
      <c r="I8" s="133">
        <v>10486941</v>
      </c>
    </row>
    <row r="9" spans="1:9" ht="15.5" x14ac:dyDescent="0.35">
      <c r="A9" s="10">
        <v>2023</v>
      </c>
      <c r="B9" s="20">
        <v>138.16999999999999</v>
      </c>
      <c r="C9" s="21">
        <v>116.2816</v>
      </c>
      <c r="D9" s="22">
        <v>16.146599999999999</v>
      </c>
      <c r="E9" s="8">
        <f>B9+C9+H9-D9</f>
        <v>239.77599999999998</v>
      </c>
      <c r="F9" s="9">
        <f>B9/E9</f>
        <v>0.57624616308554655</v>
      </c>
      <c r="G9" s="5">
        <f>E9/I9*1000000</f>
        <v>22.756418880170575</v>
      </c>
      <c r="H9" s="6">
        <v>1.4710000000000001</v>
      </c>
      <c r="I9" s="133">
        <v>10536631.5</v>
      </c>
    </row>
    <row r="10" spans="1:9" ht="15.5" x14ac:dyDescent="0.35">
      <c r="A10" s="10">
        <v>2024</v>
      </c>
      <c r="B10" s="20">
        <v>139.52000000000001</v>
      </c>
      <c r="C10" s="21">
        <v>118.82859999999999</v>
      </c>
      <c r="D10" s="22">
        <v>13.831300000000001</v>
      </c>
      <c r="E10" s="8">
        <f>B10+C10+H10-D10</f>
        <v>245.96230000000003</v>
      </c>
      <c r="F10" s="9">
        <f>B10/E10</f>
        <v>0.56724140244256938</v>
      </c>
      <c r="G10" s="5">
        <f>E10/I10*1000000</f>
        <v>23.270490382965626</v>
      </c>
      <c r="H10" s="6">
        <v>1.4450000000000001</v>
      </c>
      <c r="I10" s="133">
        <v>10569708.5</v>
      </c>
    </row>
    <row r="11" spans="1:9" ht="16" thickBot="1" x14ac:dyDescent="0.35">
      <c r="A11" s="18" t="s">
        <v>133</v>
      </c>
      <c r="B11" s="16">
        <f>SUM(B10-B9)/B9</f>
        <v>9.7705724831730692E-3</v>
      </c>
      <c r="C11" s="16">
        <f t="shared" ref="C11:I11" si="2">SUM(C10-C9)/C9</f>
        <v>2.1903723374979336E-2</v>
      </c>
      <c r="D11" s="16">
        <f t="shared" si="2"/>
        <v>-0.14339241697942595</v>
      </c>
      <c r="E11" s="16">
        <f t="shared" si="2"/>
        <v>2.5800330308287926E-2</v>
      </c>
      <c r="F11" s="16">
        <f t="shared" si="2"/>
        <v>-1.5626586725993302E-2</v>
      </c>
      <c r="G11" s="16">
        <f t="shared" si="2"/>
        <v>2.2590175787412733E-2</v>
      </c>
      <c r="H11" s="16">
        <f t="shared" si="2"/>
        <v>-1.7675050985724011E-2</v>
      </c>
      <c r="I11" s="16">
        <f t="shared" si="2"/>
        <v>3.1392385697459383E-3</v>
      </c>
    </row>
    <row r="12" spans="1:9" ht="15.5" x14ac:dyDescent="0.35">
      <c r="A12" s="34" t="s">
        <v>116</v>
      </c>
      <c r="B12" s="35">
        <v>34.51</v>
      </c>
      <c r="C12" s="35">
        <v>28.960799999999999</v>
      </c>
      <c r="D12" s="35">
        <v>3.387</v>
      </c>
      <c r="E12" s="35">
        <f>B12+C12+H12-D12</f>
        <v>60.445049999999995</v>
      </c>
      <c r="F12" s="36">
        <f>B12/E12</f>
        <v>0.57093178018712865</v>
      </c>
      <c r="G12" s="35">
        <f>E12/I12*1000000</f>
        <v>5.7300930740016094</v>
      </c>
      <c r="H12" s="37">
        <f>H10/4</f>
        <v>0.36125000000000002</v>
      </c>
      <c r="I12" s="135">
        <v>10548703</v>
      </c>
    </row>
    <row r="13" spans="1:9" ht="15.5" x14ac:dyDescent="0.35">
      <c r="A13" s="34" t="s">
        <v>134</v>
      </c>
      <c r="B13" s="35">
        <v>29.38</v>
      </c>
      <c r="C13" s="35">
        <v>29.5122</v>
      </c>
      <c r="D13" s="35">
        <v>3.59585714285714</v>
      </c>
      <c r="E13" s="35">
        <f>B13+C13+H13-D13</f>
        <v>55.659492857142858</v>
      </c>
      <c r="F13" s="36">
        <f>B13/E13</f>
        <v>0.52785245592171481</v>
      </c>
      <c r="G13" s="35">
        <f>E13/I13*1000000</f>
        <v>5.2569172024353614</v>
      </c>
      <c r="H13" s="37">
        <f>H22/4</f>
        <v>0.36314999999999997</v>
      </c>
      <c r="I13" s="136">
        <v>10587858</v>
      </c>
    </row>
    <row r="14" spans="1:9" ht="16" thickBot="1" x14ac:dyDescent="0.35">
      <c r="A14" s="38" t="s">
        <v>135</v>
      </c>
      <c r="B14" s="39">
        <f>SUM(B13-B12)/B12</f>
        <v>-0.14865256447406547</v>
      </c>
      <c r="C14" s="39">
        <f t="shared" ref="C14:F14" si="3">SUM(C13-C12)/C12</f>
        <v>1.9039529294770898E-2</v>
      </c>
      <c r="D14" s="39">
        <f t="shared" si="3"/>
        <v>6.1664346872494821E-2</v>
      </c>
      <c r="E14" s="39">
        <f t="shared" si="3"/>
        <v>-7.9172027202510986E-2</v>
      </c>
      <c r="F14" s="39">
        <f t="shared" si="3"/>
        <v>-7.5454416377547157E-2</v>
      </c>
      <c r="G14" s="39">
        <f>SUM(G13-G12)/G12</f>
        <v>-8.2577344810178741E-2</v>
      </c>
      <c r="H14" s="40">
        <f>SUM(H13-H12)/H12</f>
        <v>5.2595155709341378E-3</v>
      </c>
      <c r="I14" s="39">
        <f>SUM(I13-I12)/I12</f>
        <v>3.7118307340722363E-3</v>
      </c>
    </row>
    <row r="15" spans="1:9" ht="15.5" x14ac:dyDescent="0.35">
      <c r="A15" s="41" t="s">
        <v>117</v>
      </c>
      <c r="B15" s="42">
        <v>67.040000000000006</v>
      </c>
      <c r="C15" s="43">
        <v>59.033099999999997</v>
      </c>
      <c r="D15" s="43">
        <v>6.8048000000000002</v>
      </c>
      <c r="E15" s="44">
        <f>B15+C15+H15-D15</f>
        <v>119.99080000000001</v>
      </c>
      <c r="F15" s="45">
        <f>B15/E15</f>
        <v>0.5587095010617481</v>
      </c>
      <c r="G15" s="42">
        <f>E15/I15*1000000</f>
        <v>11.371705293309192</v>
      </c>
      <c r="H15" s="46">
        <f>H10/2</f>
        <v>0.72250000000000003</v>
      </c>
      <c r="I15" s="137">
        <v>10551698</v>
      </c>
    </row>
    <row r="16" spans="1:9" ht="15.5" x14ac:dyDescent="0.35">
      <c r="A16" s="41" t="s">
        <v>136</v>
      </c>
      <c r="B16" s="43">
        <v>59.4</v>
      </c>
      <c r="C16" s="42">
        <v>59.692500000000003</v>
      </c>
      <c r="D16" s="43">
        <v>6.9471999999999996</v>
      </c>
      <c r="E16" s="44">
        <f>B16+C16+H16-D16</f>
        <v>112.8716</v>
      </c>
      <c r="F16" s="45">
        <f>B16/E16</f>
        <v>0.52626169913423748</v>
      </c>
      <c r="G16" s="47">
        <f>E16/I16*1000000</f>
        <v>10.657963903563932</v>
      </c>
      <c r="H16" s="48">
        <f>H13*2</f>
        <v>0.72629999999999995</v>
      </c>
      <c r="I16" s="138">
        <v>10590353</v>
      </c>
    </row>
    <row r="17" spans="1:9" ht="18.75" customHeight="1" thickBot="1" x14ac:dyDescent="0.35">
      <c r="A17" s="49" t="s">
        <v>137</v>
      </c>
      <c r="B17" s="50">
        <f>SUM(B16-B15)/B15</f>
        <v>-0.1139618138424822</v>
      </c>
      <c r="C17" s="50">
        <f t="shared" ref="C17:F17" si="4">SUM(C16-C15)/C15</f>
        <v>1.1170004624524294E-2</v>
      </c>
      <c r="D17" s="50">
        <f t="shared" si="4"/>
        <v>2.0926404890665325E-2</v>
      </c>
      <c r="E17" s="50">
        <f t="shared" si="4"/>
        <v>-5.9331215393180196E-2</v>
      </c>
      <c r="F17" s="50">
        <f t="shared" si="4"/>
        <v>-5.8076338179050439E-2</v>
      </c>
      <c r="G17" s="50">
        <f>SUM(G16-G15)/G15</f>
        <v>-6.2764675247538038E-2</v>
      </c>
      <c r="H17" s="51">
        <f>SUM(H16-H15)/H15</f>
        <v>5.2595155709341378E-3</v>
      </c>
      <c r="I17" s="139">
        <f>SUM(I16-I15)/I15</f>
        <v>3.6633914276166736E-3</v>
      </c>
    </row>
    <row r="18" spans="1:9" ht="15.5" x14ac:dyDescent="0.35">
      <c r="A18" s="52" t="s">
        <v>118</v>
      </c>
      <c r="B18" s="53">
        <v>102.43</v>
      </c>
      <c r="C18" s="54">
        <v>89.225700000000003</v>
      </c>
      <c r="D18" s="54">
        <v>10.286799999999999</v>
      </c>
      <c r="E18" s="55">
        <f>B18+C18+H18-D18</f>
        <v>182.45265000000003</v>
      </c>
      <c r="F18" s="56">
        <f>B18/E18</f>
        <v>0.56140593189520671</v>
      </c>
      <c r="G18" s="57">
        <f>E18/I18*1000000</f>
        <v>17.267717087636679</v>
      </c>
      <c r="H18" s="58">
        <f>H10/4*3</f>
        <v>1.08375</v>
      </c>
      <c r="I18" s="140">
        <v>10566113</v>
      </c>
    </row>
    <row r="19" spans="1:9" ht="15.5" x14ac:dyDescent="0.35">
      <c r="A19" s="52" t="s">
        <v>138</v>
      </c>
      <c r="B19" s="59">
        <v>93.09</v>
      </c>
      <c r="C19" s="57">
        <v>91.056200000000004</v>
      </c>
      <c r="D19" s="54">
        <v>10.242599999999999</v>
      </c>
      <c r="E19" s="55">
        <f>B19+C19+H19-D19</f>
        <v>174.99305000000001</v>
      </c>
      <c r="F19" s="56">
        <f>B19/E19</f>
        <v>0.53196398371249598</v>
      </c>
      <c r="G19" s="57">
        <f>E19/I19*1000000</f>
        <v>16.510740899389926</v>
      </c>
      <c r="H19" s="58">
        <f>H13*3</f>
        <v>1.0894499999999998</v>
      </c>
      <c r="I19" s="141">
        <v>10598740</v>
      </c>
    </row>
    <row r="20" spans="1:9" ht="18.75" customHeight="1" thickBot="1" x14ac:dyDescent="0.35">
      <c r="A20" s="60" t="s">
        <v>139</v>
      </c>
      <c r="B20" s="61">
        <f>SUM(B19-B18)/B18</f>
        <v>-9.118422337205899E-2</v>
      </c>
      <c r="C20" s="61">
        <f t="shared" ref="C20:F20" si="5">SUM(C19-C18)/C18</f>
        <v>2.0515389624289868E-2</v>
      </c>
      <c r="D20" s="61">
        <f t="shared" si="5"/>
        <v>-4.2967686744177025E-3</v>
      </c>
      <c r="E20" s="61">
        <f t="shared" si="5"/>
        <v>-4.0885128278487719E-2</v>
      </c>
      <c r="F20" s="61">
        <f t="shared" si="5"/>
        <v>-5.2443243845536051E-2</v>
      </c>
      <c r="G20" s="61">
        <f>SUM(G19-G18)/G18</f>
        <v>-4.3837652910628938E-2</v>
      </c>
      <c r="H20" s="62">
        <f>SUM(H19-H18)/H18</f>
        <v>5.2595155709340867E-3</v>
      </c>
      <c r="I20" s="142">
        <f>SUM(I19-I18)/I18</f>
        <v>3.0878905042942472E-3</v>
      </c>
    </row>
    <row r="21" spans="1:9" ht="15.5" x14ac:dyDescent="0.35">
      <c r="A21" s="63" t="s">
        <v>119</v>
      </c>
      <c r="B21" s="64">
        <v>139.52000000000001</v>
      </c>
      <c r="C21" s="64">
        <v>118.82859999999999</v>
      </c>
      <c r="D21" s="65">
        <v>13.831300000000001</v>
      </c>
      <c r="E21" s="64">
        <f>B21+C21+H21-D21</f>
        <v>245.96230000000003</v>
      </c>
      <c r="F21" s="66">
        <f>B21/E21</f>
        <v>0.56724140244256938</v>
      </c>
      <c r="G21" s="64">
        <f>E21/I21*1000000</f>
        <v>23.270489282155264</v>
      </c>
      <c r="H21" s="67">
        <v>1.4450000000000001</v>
      </c>
      <c r="I21" s="143">
        <v>10569709</v>
      </c>
    </row>
    <row r="22" spans="1:9" ht="15.5" x14ac:dyDescent="0.35">
      <c r="A22" s="68" t="s">
        <v>140</v>
      </c>
      <c r="B22" s="69">
        <v>128.11000000000001</v>
      </c>
      <c r="C22" s="69">
        <v>121.5947</v>
      </c>
      <c r="D22" s="70">
        <v>13.715</v>
      </c>
      <c r="E22" s="64">
        <f>B22+C22+H22-D22</f>
        <v>237.44229999999999</v>
      </c>
      <c r="F22" s="66">
        <f>B22/E22</f>
        <v>0.53954160652924954</v>
      </c>
      <c r="G22" s="64">
        <f>E22/I22*1000000</f>
        <v>22.407361970137647</v>
      </c>
      <c r="H22" s="67">
        <v>1.4525999999999999</v>
      </c>
      <c r="I22" s="144">
        <v>10596620</v>
      </c>
    </row>
    <row r="23" spans="1:9" ht="16" thickBot="1" x14ac:dyDescent="0.4">
      <c r="A23" s="71" t="s">
        <v>141</v>
      </c>
      <c r="B23" s="131">
        <f>SUM(B22-B21)/B21</f>
        <v>-8.1780389908256854E-2</v>
      </c>
      <c r="C23" s="131">
        <f t="shared" ref="C23:F23" si="6">SUM(C22-C21)/C21</f>
        <v>2.3278066054805063E-2</v>
      </c>
      <c r="D23" s="131">
        <f t="shared" si="6"/>
        <v>-8.4084648586901251E-3</v>
      </c>
      <c r="E23" s="131">
        <f t="shared" si="6"/>
        <v>-3.4639454908333665E-2</v>
      </c>
      <c r="F23" s="131">
        <f t="shared" si="6"/>
        <v>-4.8832464968253643E-2</v>
      </c>
      <c r="G23" s="131">
        <f>SUM(G22-G21)/G21</f>
        <v>-3.7091068501060601E-2</v>
      </c>
      <c r="H23" s="132">
        <f>SUM(H22-H21)/H21</f>
        <v>5.2595155709341378E-3</v>
      </c>
      <c r="I23" s="145">
        <f>SUM(I22-I21)/I21</f>
        <v>2.5460492810161568E-3</v>
      </c>
    </row>
    <row r="24" spans="1:9" ht="14.5" x14ac:dyDescent="0.3">
      <c r="A24" s="126" t="s">
        <v>7</v>
      </c>
    </row>
    <row r="28" spans="1:9" x14ac:dyDescent="0.3">
      <c r="B28" s="17"/>
    </row>
    <row r="29" spans="1:9" x14ac:dyDescent="0.3">
      <c r="B29" s="17"/>
    </row>
    <row r="30" spans="1:9" x14ac:dyDescent="0.3">
      <c r="B30" s="17"/>
    </row>
    <row r="31" spans="1:9" x14ac:dyDescent="0.3">
      <c r="B31" s="17"/>
    </row>
    <row r="32" spans="1:9" x14ac:dyDescent="0.3">
      <c r="B32" s="17"/>
    </row>
    <row r="33" spans="2:2" x14ac:dyDescent="0.3">
      <c r="B33" s="17"/>
    </row>
    <row r="34" spans="2:2" x14ac:dyDescent="0.3">
      <c r="B34" s="17"/>
    </row>
  </sheetData>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iconSet" priority="5" id="{A5D71401-AAB8-409B-AE25-BC0A6722E318}">
            <x14:iconSet iconSet="3Triangles">
              <x14:cfvo type="percent">
                <xm:f>0</xm:f>
              </x14:cfvo>
              <x14:cfvo type="num">
                <xm:f>0</xm:f>
              </x14:cfvo>
              <x14:cfvo type="num" gte="0">
                <xm:f>0</xm:f>
              </x14:cfvo>
            </x14:iconSet>
          </x14:cfRule>
          <xm:sqref>B11:I11</xm:sqref>
        </x14:conditionalFormatting>
        <x14:conditionalFormatting xmlns:xm="http://schemas.microsoft.com/office/excel/2006/main">
          <x14:cfRule type="iconSet" priority="4" id="{F95615FD-9685-4169-A7FE-A3A7404D60AB}">
            <x14:iconSet iconSet="3Triangles">
              <x14:cfvo type="percent">
                <xm:f>0</xm:f>
              </x14:cfvo>
              <x14:cfvo type="num">
                <xm:f>0</xm:f>
              </x14:cfvo>
              <x14:cfvo type="num" gte="0">
                <xm:f>0</xm:f>
              </x14:cfvo>
            </x14:iconSet>
          </x14:cfRule>
          <xm:sqref>B14:I14</xm:sqref>
        </x14:conditionalFormatting>
        <x14:conditionalFormatting xmlns:xm="http://schemas.microsoft.com/office/excel/2006/main">
          <x14:cfRule type="iconSet" priority="3" id="{DA291B89-C701-4C8D-B66C-A2861E555930}">
            <x14:iconSet iconSet="3Triangles">
              <x14:cfvo type="percent">
                <xm:f>0</xm:f>
              </x14:cfvo>
              <x14:cfvo type="num">
                <xm:f>0</xm:f>
              </x14:cfvo>
              <x14:cfvo type="num" gte="0">
                <xm:f>0</xm:f>
              </x14:cfvo>
            </x14:iconSet>
          </x14:cfRule>
          <xm:sqref>B17:I17</xm:sqref>
        </x14:conditionalFormatting>
        <x14:conditionalFormatting xmlns:xm="http://schemas.microsoft.com/office/excel/2006/main">
          <x14:cfRule type="iconSet" priority="2" id="{A4B781A6-5E59-46B2-9DB5-914F5527306A}">
            <x14:iconSet iconSet="3Triangles">
              <x14:cfvo type="percent">
                <xm:f>0</xm:f>
              </x14:cfvo>
              <x14:cfvo type="num">
                <xm:f>0</xm:f>
              </x14:cfvo>
              <x14:cfvo type="num" gte="0">
                <xm:f>0</xm:f>
              </x14:cfvo>
            </x14:iconSet>
          </x14:cfRule>
          <xm:sqref>B20:I20</xm:sqref>
        </x14:conditionalFormatting>
        <x14:conditionalFormatting xmlns:xm="http://schemas.microsoft.com/office/excel/2006/main">
          <x14:cfRule type="iconSet" priority="1" id="{0864D606-65DF-420E-8A1D-468F6BE59E29}">
            <x14:iconSet iconSet="3Triangles">
              <x14:cfvo type="percent">
                <xm:f>0</xm:f>
              </x14:cfvo>
              <x14:cfvo type="num">
                <xm:f>0</xm:f>
              </x14:cfvo>
              <x14:cfvo type="num" gte="0">
                <xm:f>0</xm:f>
              </x14:cfvo>
            </x14:iconSet>
          </x14:cfRule>
          <xm:sqref>B23:I23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5226-5907-4819-A762-11B55A163379}">
  <dimension ref="A1:I34"/>
  <sheetViews>
    <sheetView tabSelected="1" topLeftCell="A3" zoomScaleNormal="100" workbookViewId="0">
      <selection activeCell="I15" sqref="I15:I16"/>
    </sheetView>
  </sheetViews>
  <sheetFormatPr defaultRowHeight="14" x14ac:dyDescent="0.3"/>
  <cols>
    <col min="1" max="1" width="22.58203125" customWidth="1"/>
    <col min="2" max="2" width="13.25" customWidth="1"/>
    <col min="3" max="4" width="9.83203125" customWidth="1"/>
    <col min="5" max="5" width="19.5" customWidth="1"/>
    <col min="6" max="6" width="22.33203125" customWidth="1"/>
    <col min="7" max="7" width="19.58203125" customWidth="1"/>
    <col min="8" max="8" width="11.33203125" customWidth="1"/>
    <col min="9" max="9" width="13" customWidth="1"/>
  </cols>
  <sheetData>
    <row r="1" spans="1:9" ht="18" x14ac:dyDescent="0.4">
      <c r="A1" s="1" t="s">
        <v>129</v>
      </c>
    </row>
    <row r="2" spans="1:9" ht="18" x14ac:dyDescent="0.4">
      <c r="A2" s="1"/>
    </row>
    <row r="3" spans="1:9" ht="15.5" x14ac:dyDescent="0.35">
      <c r="A3" s="3" t="s">
        <v>8</v>
      </c>
    </row>
    <row r="4" spans="1:9" ht="14.5" thickBot="1" x14ac:dyDescent="0.35">
      <c r="A4" s="4"/>
      <c r="B4" s="4"/>
      <c r="C4" s="4"/>
      <c r="D4" s="4"/>
      <c r="E4" s="4"/>
      <c r="F4" s="4"/>
      <c r="G4" s="4"/>
      <c r="H4" s="4"/>
      <c r="I4" s="4"/>
    </row>
    <row r="5" spans="1:9" ht="33.75" customHeight="1" x14ac:dyDescent="0.3">
      <c r="A5" s="19" t="s">
        <v>9</v>
      </c>
      <c r="B5" s="19" t="s">
        <v>0</v>
      </c>
      <c r="C5" s="19" t="s">
        <v>1</v>
      </c>
      <c r="D5" s="19" t="s">
        <v>2</v>
      </c>
      <c r="E5" s="19" t="s">
        <v>3</v>
      </c>
      <c r="F5" s="19" t="s">
        <v>142</v>
      </c>
      <c r="G5" s="19" t="s">
        <v>4</v>
      </c>
      <c r="H5" s="19" t="s">
        <v>5</v>
      </c>
      <c r="I5" s="19" t="s">
        <v>6</v>
      </c>
    </row>
    <row r="6" spans="1:9" ht="15.5" x14ac:dyDescent="0.35">
      <c r="A6" s="10">
        <v>2021</v>
      </c>
      <c r="B6" s="20">
        <v>135.82</v>
      </c>
      <c r="C6" s="21">
        <v>114.5025</v>
      </c>
      <c r="D6" s="22">
        <v>16.354199999999999</v>
      </c>
      <c r="E6" s="8">
        <f>B6+C6+H6-D6</f>
        <v>235.52029999999999</v>
      </c>
      <c r="F6" s="9">
        <f t="shared" ref="F6:F9" si="0">B6/E6</f>
        <v>0.57668065130691493</v>
      </c>
      <c r="G6" s="5">
        <f t="shared" ref="G6:G9" si="1">E6/I6*1000000</f>
        <v>22.611807309666393</v>
      </c>
      <c r="H6" s="6">
        <v>1.552</v>
      </c>
      <c r="I6" s="133">
        <v>10415810.5</v>
      </c>
    </row>
    <row r="7" spans="1:9" ht="15.5" x14ac:dyDescent="0.35">
      <c r="A7" s="10">
        <v>2022</v>
      </c>
      <c r="B7" s="20">
        <v>135.24</v>
      </c>
      <c r="C7" s="21">
        <v>122.2667</v>
      </c>
      <c r="D7" s="22">
        <v>16.6571</v>
      </c>
      <c r="E7" s="8">
        <f>B7+C7+H7-D7</f>
        <v>242.3646</v>
      </c>
      <c r="F7" s="9">
        <f t="shared" si="0"/>
        <v>0.55800228251155493</v>
      </c>
      <c r="G7" s="5">
        <f t="shared" si="1"/>
        <v>23.111086445513521</v>
      </c>
      <c r="H7" s="6">
        <v>1.5149999999999999</v>
      </c>
      <c r="I7" s="133">
        <v>10486941</v>
      </c>
    </row>
    <row r="8" spans="1:9" ht="15.5" x14ac:dyDescent="0.35">
      <c r="A8" s="10">
        <v>2023</v>
      </c>
      <c r="B8" s="20">
        <v>138.16999999999999</v>
      </c>
      <c r="C8" s="21">
        <v>116.2816</v>
      </c>
      <c r="D8" s="22">
        <v>16.146599999999999</v>
      </c>
      <c r="E8" s="8">
        <f>B8+C8+H8-D8</f>
        <v>239.77599999999998</v>
      </c>
      <c r="F8" s="9">
        <f t="shared" si="0"/>
        <v>0.57624616308554655</v>
      </c>
      <c r="G8" s="5">
        <f t="shared" si="1"/>
        <v>22.756418880170575</v>
      </c>
      <c r="H8" s="6">
        <v>1.4710000000000001</v>
      </c>
      <c r="I8" s="133">
        <v>10536631.5</v>
      </c>
    </row>
    <row r="9" spans="1:9" ht="15.5" x14ac:dyDescent="0.35">
      <c r="A9" s="10">
        <v>2024</v>
      </c>
      <c r="B9" s="20">
        <v>139.52000000000001</v>
      </c>
      <c r="C9" s="21">
        <v>118.82859999999999</v>
      </c>
      <c r="D9" s="22">
        <v>13.831300000000001</v>
      </c>
      <c r="E9" s="8">
        <f>B9+C9+H9-D9</f>
        <v>245.96230000000003</v>
      </c>
      <c r="F9" s="9">
        <f t="shared" si="0"/>
        <v>0.56724140244256938</v>
      </c>
      <c r="G9" s="5">
        <f t="shared" si="1"/>
        <v>23.270490382965626</v>
      </c>
      <c r="H9" s="6">
        <v>1.4450000000000001</v>
      </c>
      <c r="I9" s="133">
        <v>10569708.5</v>
      </c>
    </row>
    <row r="10" spans="1:9" ht="15.5" x14ac:dyDescent="0.35">
      <c r="A10" s="10">
        <v>2025</v>
      </c>
      <c r="B10" s="20">
        <v>128.11000000000001</v>
      </c>
      <c r="C10" s="21">
        <v>121.5947</v>
      </c>
      <c r="D10" s="22">
        <v>13.715</v>
      </c>
      <c r="E10" s="8">
        <f>B10+C10+H10-D10</f>
        <v>237.44229999999999</v>
      </c>
      <c r="F10" s="9">
        <f>B10/E10</f>
        <v>0.53954160652924954</v>
      </c>
      <c r="G10" s="5">
        <f>E10/I10*1000000</f>
        <v>22.407361970137647</v>
      </c>
      <c r="H10" s="6">
        <v>1.4525999999999999</v>
      </c>
      <c r="I10" s="133">
        <v>10596620</v>
      </c>
    </row>
    <row r="11" spans="1:9" ht="16" thickBot="1" x14ac:dyDescent="0.35">
      <c r="A11" s="18" t="s">
        <v>177</v>
      </c>
      <c r="B11" s="16">
        <f>SUM(B10-B9)/B9</f>
        <v>-8.1780389908256854E-2</v>
      </c>
      <c r="C11" s="16">
        <f t="shared" ref="C11:I11" si="2">SUM(C10-C9)/C9</f>
        <v>2.3278066054805063E-2</v>
      </c>
      <c r="D11" s="16">
        <f t="shared" si="2"/>
        <v>-8.4084648586901251E-3</v>
      </c>
      <c r="E11" s="16">
        <f t="shared" si="2"/>
        <v>-3.4639454908333665E-2</v>
      </c>
      <c r="F11" s="16">
        <f t="shared" si="2"/>
        <v>-4.8832464968253643E-2</v>
      </c>
      <c r="G11" s="16">
        <f t="shared" si="2"/>
        <v>-3.7091114051459928E-2</v>
      </c>
      <c r="H11" s="16">
        <f t="shared" si="2"/>
        <v>5.2595155709341378E-3</v>
      </c>
      <c r="I11" s="134">
        <f t="shared" si="2"/>
        <v>2.5460967064512706E-3</v>
      </c>
    </row>
    <row r="12" spans="1:9" ht="15.5" x14ac:dyDescent="0.35">
      <c r="A12" s="34" t="s">
        <v>134</v>
      </c>
      <c r="B12" s="35">
        <v>29.38</v>
      </c>
      <c r="C12" s="35">
        <v>29.5122</v>
      </c>
      <c r="D12" s="35">
        <v>3.59585714285714</v>
      </c>
      <c r="E12" s="35">
        <f>B12+C12+H12-D12</f>
        <v>55.659492857142858</v>
      </c>
      <c r="F12" s="36">
        <f>B12/E12</f>
        <v>0.52785245592171481</v>
      </c>
      <c r="G12" s="35">
        <f>E12/I12*1000000</f>
        <v>5.2569172024353614</v>
      </c>
      <c r="H12" s="37">
        <f>H10/4</f>
        <v>0.36314999999999997</v>
      </c>
      <c r="I12" s="135">
        <v>10587858</v>
      </c>
    </row>
    <row r="13" spans="1:9" ht="15.5" x14ac:dyDescent="0.35">
      <c r="A13" s="34" t="s">
        <v>178</v>
      </c>
      <c r="B13" s="35">
        <v>29.43</v>
      </c>
      <c r="C13" s="35">
        <v>31.9071142857143</v>
      </c>
      <c r="D13" s="35">
        <v>3.0703571428571399</v>
      </c>
      <c r="E13" s="35">
        <f>B13+C13+H13-D13</f>
        <v>58.629907142857157</v>
      </c>
      <c r="F13" s="36">
        <f>B13/E13</f>
        <v>0.50196224817977453</v>
      </c>
      <c r="G13" s="35">
        <f>E13/I13*1000000</f>
        <v>5.5287553390205666</v>
      </c>
      <c r="H13" s="37">
        <f>H12</f>
        <v>0.36314999999999997</v>
      </c>
      <c r="I13" s="136">
        <v>10604540</v>
      </c>
    </row>
    <row r="14" spans="1:9" ht="16" thickBot="1" x14ac:dyDescent="0.35">
      <c r="A14" s="38" t="s">
        <v>179</v>
      </c>
      <c r="B14" s="39">
        <f>SUM(B13-B12)/B12</f>
        <v>1.7018379850238499E-3</v>
      </c>
      <c r="C14" s="39">
        <f t="shared" ref="C14:F14" si="3">SUM(C13-C12)/C12</f>
        <v>8.1149974780406073E-2</v>
      </c>
      <c r="D14" s="39">
        <f t="shared" si="3"/>
        <v>-0.14614039966628276</v>
      </c>
      <c r="E14" s="39">
        <f t="shared" si="3"/>
        <v>5.3367613200110228E-2</v>
      </c>
      <c r="F14" s="39">
        <f t="shared" si="3"/>
        <v>-4.9048190363596665E-2</v>
      </c>
      <c r="G14" s="39">
        <f>SUM(G13-G12)/G12</f>
        <v>5.1710560793932853E-2</v>
      </c>
      <c r="H14" s="40">
        <f>SUM(H13-H12)/H12</f>
        <v>0</v>
      </c>
      <c r="I14" s="39">
        <f>SUM(I13-I12)/I12</f>
        <v>1.5755783653313069E-3</v>
      </c>
    </row>
    <row r="15" spans="1:9" ht="15.5" x14ac:dyDescent="0.35">
      <c r="A15" s="41" t="s">
        <v>136</v>
      </c>
      <c r="B15" s="42">
        <v>59.52</v>
      </c>
      <c r="C15" s="43">
        <v>59.692500000000003</v>
      </c>
      <c r="D15" s="43">
        <v>6.9471999999999996</v>
      </c>
      <c r="E15" s="44">
        <f>B15+C15+H15-D15</f>
        <v>112.99160000000001</v>
      </c>
      <c r="F15" s="45">
        <f>B15/E15</f>
        <v>0.52676482145575421</v>
      </c>
      <c r="G15" s="42">
        <f>E15/I15*1000000</f>
        <v>10.669294970620903</v>
      </c>
      <c r="H15" s="46">
        <f>H10/2</f>
        <v>0.72629999999999995</v>
      </c>
      <c r="I15" s="137">
        <v>10590353</v>
      </c>
    </row>
    <row r="16" spans="1:9" ht="15.5" x14ac:dyDescent="0.35">
      <c r="A16" s="41" t="s">
        <v>180</v>
      </c>
      <c r="B16" s="43">
        <v>61.38</v>
      </c>
      <c r="C16" s="42">
        <v>65.4482</v>
      </c>
      <c r="D16" s="43">
        <v>6.1482000000000001</v>
      </c>
      <c r="E16" s="44">
        <f>B16+C16+H16-D16</f>
        <v>121.4063</v>
      </c>
      <c r="F16" s="45">
        <f>B16/E16</f>
        <v>0.50557508135903984</v>
      </c>
      <c r="G16" s="47">
        <f>E16/I16*1000000</f>
        <v>11.445354473647544</v>
      </c>
      <c r="H16" s="48">
        <f>H15</f>
        <v>0.72629999999999995</v>
      </c>
      <c r="I16" s="138">
        <v>10607474</v>
      </c>
    </row>
    <row r="17" spans="1:9" ht="18.75" customHeight="1" thickBot="1" x14ac:dyDescent="0.35">
      <c r="A17" s="49" t="s">
        <v>181</v>
      </c>
      <c r="B17" s="50">
        <f>SUM(B16-B15)/B15</f>
        <v>3.124999999999999E-2</v>
      </c>
      <c r="C17" s="50">
        <f t="shared" ref="C17:F17" si="4">SUM(C16-C15)/C15</f>
        <v>9.6422498638857435E-2</v>
      </c>
      <c r="D17" s="50">
        <f t="shared" si="4"/>
        <v>-0.11501036388760932</v>
      </c>
      <c r="E17" s="50">
        <f t="shared" si="4"/>
        <v>7.4471907646232072E-2</v>
      </c>
      <c r="F17" s="50">
        <f t="shared" si="4"/>
        <v>-4.0226186779434001E-2</v>
      </c>
      <c r="G17" s="50">
        <f>SUM(G16-G15)/G15</f>
        <v>7.2737655596138956E-2</v>
      </c>
      <c r="H17" s="51">
        <f>SUM(H16-H15)/H15</f>
        <v>0</v>
      </c>
      <c r="I17" s="139">
        <f>SUM(I16-I15)/I15</f>
        <v>1.6166599923534183E-3</v>
      </c>
    </row>
    <row r="18" spans="1:9" ht="15.5" x14ac:dyDescent="0.35">
      <c r="A18" s="52" t="s">
        <v>138</v>
      </c>
      <c r="B18" s="53"/>
      <c r="C18" s="54"/>
      <c r="D18" s="54"/>
      <c r="E18" s="55"/>
      <c r="F18" s="56"/>
      <c r="G18" s="57"/>
      <c r="H18" s="58"/>
      <c r="I18" s="140"/>
    </row>
    <row r="19" spans="1:9" ht="15.5" x14ac:dyDescent="0.35">
      <c r="A19" s="52" t="s">
        <v>182</v>
      </c>
      <c r="B19" s="59"/>
      <c r="C19" s="57"/>
      <c r="D19" s="54"/>
      <c r="E19" s="55"/>
      <c r="F19" s="56"/>
      <c r="G19" s="57"/>
      <c r="H19" s="58"/>
      <c r="I19" s="141"/>
    </row>
    <row r="20" spans="1:9" ht="18.75" customHeight="1" thickBot="1" x14ac:dyDescent="0.35">
      <c r="A20" s="60" t="s">
        <v>183</v>
      </c>
      <c r="B20" s="61"/>
      <c r="C20" s="61"/>
      <c r="D20" s="61"/>
      <c r="E20" s="61"/>
      <c r="F20" s="61"/>
      <c r="G20" s="61"/>
      <c r="H20" s="62"/>
      <c r="I20" s="142"/>
    </row>
    <row r="21" spans="1:9" ht="15.5" x14ac:dyDescent="0.35">
      <c r="A21" s="63" t="s">
        <v>140</v>
      </c>
      <c r="B21" s="64"/>
      <c r="C21" s="64"/>
      <c r="D21" s="65"/>
      <c r="E21" s="64"/>
      <c r="F21" s="66"/>
      <c r="G21" s="64"/>
      <c r="H21" s="67"/>
      <c r="I21" s="143"/>
    </row>
    <row r="22" spans="1:9" ht="15.5" x14ac:dyDescent="0.35">
      <c r="A22" s="68" t="s">
        <v>184</v>
      </c>
      <c r="B22" s="69"/>
      <c r="C22" s="69"/>
      <c r="D22" s="70"/>
      <c r="E22" s="64"/>
      <c r="F22" s="66"/>
      <c r="G22" s="64"/>
      <c r="H22" s="67"/>
      <c r="I22" s="144"/>
    </row>
    <row r="23" spans="1:9" ht="16" thickBot="1" x14ac:dyDescent="0.4">
      <c r="A23" s="71" t="s">
        <v>185</v>
      </c>
      <c r="B23" s="131"/>
      <c r="C23" s="131"/>
      <c r="D23" s="131"/>
      <c r="E23" s="131"/>
      <c r="F23" s="131"/>
      <c r="G23" s="131"/>
      <c r="H23" s="132"/>
      <c r="I23" s="145"/>
    </row>
    <row r="24" spans="1:9" ht="14.5" x14ac:dyDescent="0.3">
      <c r="A24" s="126" t="s">
        <v>7</v>
      </c>
    </row>
    <row r="28" spans="1:9" x14ac:dyDescent="0.3">
      <c r="B28" s="17"/>
    </row>
    <row r="29" spans="1:9" x14ac:dyDescent="0.3">
      <c r="B29" s="17"/>
    </row>
    <row r="30" spans="1:9" x14ac:dyDescent="0.3">
      <c r="B30" s="17"/>
    </row>
    <row r="31" spans="1:9" x14ac:dyDescent="0.3">
      <c r="B31" s="17"/>
    </row>
    <row r="32" spans="1:9" x14ac:dyDescent="0.3">
      <c r="B32" s="17"/>
    </row>
    <row r="33" spans="2:2" x14ac:dyDescent="0.3">
      <c r="B33" s="17"/>
    </row>
    <row r="34" spans="2:2" x14ac:dyDescent="0.3">
      <c r="B34" s="17"/>
    </row>
  </sheetData>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5" id="{F1D126CC-00D5-4519-9D77-06CEDBB184E1}">
            <x14:iconSet iconSet="3Triangles">
              <x14:cfvo type="percent">
                <xm:f>0</xm:f>
              </x14:cfvo>
              <x14:cfvo type="num">
                <xm:f>0</xm:f>
              </x14:cfvo>
              <x14:cfvo type="num" gte="0">
                <xm:f>0</xm:f>
              </x14:cfvo>
            </x14:iconSet>
          </x14:cfRule>
          <xm:sqref>B11:I11</xm:sqref>
        </x14:conditionalFormatting>
        <x14:conditionalFormatting xmlns:xm="http://schemas.microsoft.com/office/excel/2006/main">
          <x14:cfRule type="iconSet" priority="4" id="{1E7E4F79-ACDB-4E21-B16C-1DCD62301D8F}">
            <x14:iconSet iconSet="3Triangles">
              <x14:cfvo type="percent">
                <xm:f>0</xm:f>
              </x14:cfvo>
              <x14:cfvo type="num">
                <xm:f>0</xm:f>
              </x14:cfvo>
              <x14:cfvo type="num" gte="0">
                <xm:f>0</xm:f>
              </x14:cfvo>
            </x14:iconSet>
          </x14:cfRule>
          <xm:sqref>B14:I14</xm:sqref>
        </x14:conditionalFormatting>
        <x14:conditionalFormatting xmlns:xm="http://schemas.microsoft.com/office/excel/2006/main">
          <x14:cfRule type="iconSet" priority="3" id="{32BCEE81-5316-4EB5-BF83-1309CC28A87D}">
            <x14:iconSet iconSet="3Triangles">
              <x14:cfvo type="percent">
                <xm:f>0</xm:f>
              </x14:cfvo>
              <x14:cfvo type="num">
                <xm:f>0</xm:f>
              </x14:cfvo>
              <x14:cfvo type="num" gte="0">
                <xm:f>0</xm:f>
              </x14:cfvo>
            </x14:iconSet>
          </x14:cfRule>
          <xm:sqref>B17:I17</xm:sqref>
        </x14:conditionalFormatting>
        <x14:conditionalFormatting xmlns:xm="http://schemas.microsoft.com/office/excel/2006/main">
          <x14:cfRule type="iconSet" priority="2" id="{CD5C4961-6366-49A4-83DA-5E896E870009}">
            <x14:iconSet iconSet="3Triangles">
              <x14:cfvo type="percent">
                <xm:f>0</xm:f>
              </x14:cfvo>
              <x14:cfvo type="num">
                <xm:f>0</xm:f>
              </x14:cfvo>
              <x14:cfvo type="num" gte="0">
                <xm:f>0</xm:f>
              </x14:cfvo>
            </x14:iconSet>
          </x14:cfRule>
          <xm:sqref>B20:I20</xm:sqref>
        </x14:conditionalFormatting>
        <x14:conditionalFormatting xmlns:xm="http://schemas.microsoft.com/office/excel/2006/main">
          <x14:cfRule type="iconSet" priority="1" id="{89696865-614F-4CD0-8BC4-49C0ED222512}">
            <x14:iconSet iconSet="3Triangles">
              <x14:cfvo type="percent">
                <xm:f>0</xm:f>
              </x14:cfvo>
              <x14:cfvo type="num">
                <xm:f>0</xm:f>
              </x14:cfvo>
              <x14:cfvo type="num" gte="0">
                <xm:f>0</xm:f>
              </x14:cfvo>
            </x14:iconSet>
          </x14:cfRule>
          <xm:sqref>B23:I23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topLeftCell="A11" zoomScaleNormal="100" workbookViewId="0">
      <selection activeCell="G42" sqref="G42"/>
    </sheetView>
  </sheetViews>
  <sheetFormatPr defaultColWidth="8.33203125" defaultRowHeight="14" x14ac:dyDescent="0.3"/>
  <cols>
    <col min="1" max="1" width="24" style="106" customWidth="1"/>
    <col min="2" max="3" width="12.58203125" style="89" customWidth="1"/>
    <col min="4" max="4" width="12.83203125" style="89" customWidth="1"/>
    <col min="5" max="5" width="12.58203125" style="89" customWidth="1"/>
    <col min="6" max="6" width="12.33203125" style="89" customWidth="1"/>
    <col min="7" max="8" width="12.58203125" style="89" customWidth="1"/>
    <col min="9" max="9" width="15.75" style="89" customWidth="1"/>
    <col min="10" max="16384" width="8.33203125" style="89"/>
  </cols>
  <sheetData>
    <row r="1" spans="1:9" ht="16.5" x14ac:dyDescent="0.35">
      <c r="A1" s="148" t="s">
        <v>125</v>
      </c>
    </row>
    <row r="2" spans="1:9" x14ac:dyDescent="0.3">
      <c r="A2" s="90"/>
    </row>
    <row r="3" spans="1:9" s="92" customFormat="1" ht="15.5" x14ac:dyDescent="0.35">
      <c r="A3" s="91" t="s">
        <v>14</v>
      </c>
      <c r="B3" s="91" t="s">
        <v>10</v>
      </c>
      <c r="C3" s="91" t="s">
        <v>24</v>
      </c>
      <c r="D3" s="91" t="s">
        <v>13</v>
      </c>
      <c r="E3" s="91" t="s">
        <v>11</v>
      </c>
      <c r="F3" s="91" t="s">
        <v>26</v>
      </c>
      <c r="G3" s="91" t="s">
        <v>60</v>
      </c>
      <c r="H3" s="91" t="s">
        <v>12</v>
      </c>
    </row>
    <row r="4" spans="1:9" s="92" customFormat="1" ht="15.5" x14ac:dyDescent="0.35">
      <c r="A4" s="93">
        <v>2024</v>
      </c>
      <c r="B4" s="93"/>
      <c r="C4" s="93"/>
      <c r="D4" s="93"/>
      <c r="E4" s="93"/>
      <c r="F4" s="93"/>
      <c r="G4" s="93"/>
      <c r="H4" s="93"/>
    </row>
    <row r="5" spans="1:9" s="92" customFormat="1" ht="15.5" x14ac:dyDescent="0.35">
      <c r="A5" s="94" t="s">
        <v>18</v>
      </c>
      <c r="B5" s="95">
        <v>7286</v>
      </c>
      <c r="C5" s="95">
        <v>1600</v>
      </c>
      <c r="D5" s="95">
        <v>1156</v>
      </c>
      <c r="E5" s="95">
        <v>1286</v>
      </c>
      <c r="F5" s="95">
        <v>2027</v>
      </c>
      <c r="G5" s="95">
        <v>713</v>
      </c>
      <c r="H5" s="95">
        <v>504</v>
      </c>
    </row>
    <row r="6" spans="1:9" s="92" customFormat="1" ht="15.5" x14ac:dyDescent="0.35">
      <c r="A6" s="94" t="s">
        <v>19</v>
      </c>
      <c r="B6" s="95">
        <v>93962.857142857145</v>
      </c>
      <c r="C6" s="95">
        <v>27542.857142857145</v>
      </c>
      <c r="D6" s="95">
        <v>12685.714285714286</v>
      </c>
      <c r="E6" s="95">
        <v>9374.2857142857138</v>
      </c>
      <c r="F6" s="95">
        <v>13724.285714285714</v>
      </c>
      <c r="G6" s="95">
        <v>11815.714285714286</v>
      </c>
      <c r="H6" s="95">
        <v>18820</v>
      </c>
    </row>
    <row r="7" spans="1:9" s="92" customFormat="1" ht="15.5" x14ac:dyDescent="0.35">
      <c r="A7" s="94" t="s">
        <v>22</v>
      </c>
      <c r="B7" s="95">
        <v>8502</v>
      </c>
      <c r="C7" s="95">
        <v>70.2</v>
      </c>
      <c r="D7" s="95">
        <v>1901.3999999999999</v>
      </c>
      <c r="E7" s="95">
        <v>2655</v>
      </c>
      <c r="F7" s="95">
        <v>150</v>
      </c>
      <c r="G7" s="95">
        <v>427.8</v>
      </c>
      <c r="H7" s="95">
        <v>3297.6</v>
      </c>
    </row>
    <row r="8" spans="1:9" s="92" customFormat="1" ht="15.5" x14ac:dyDescent="0.35">
      <c r="A8" s="94" t="s">
        <v>20</v>
      </c>
      <c r="B8" s="95">
        <v>9077.7142857142862</v>
      </c>
      <c r="C8" s="95">
        <v>2674.2857142857147</v>
      </c>
      <c r="D8" s="95">
        <v>958.857142857143</v>
      </c>
      <c r="E8" s="95">
        <v>1091.4285714285716</v>
      </c>
      <c r="F8" s="95">
        <v>146.28571428571431</v>
      </c>
      <c r="G8" s="95">
        <v>1433.1428571428573</v>
      </c>
      <c r="H8" s="95">
        <v>2773.7142857142862</v>
      </c>
    </row>
    <row r="9" spans="1:9" s="92" customFormat="1" ht="15.5" x14ac:dyDescent="0.35">
      <c r="A9" s="96" t="s">
        <v>174</v>
      </c>
      <c r="B9" s="93"/>
      <c r="C9" s="93"/>
      <c r="D9" s="93"/>
      <c r="E9" s="93"/>
      <c r="F9" s="93"/>
      <c r="G9" s="93"/>
      <c r="H9" s="93"/>
    </row>
    <row r="10" spans="1:9" ht="15.5" x14ac:dyDescent="0.35">
      <c r="A10" s="97" t="s">
        <v>18</v>
      </c>
      <c r="B10" s="98">
        <v>8453</v>
      </c>
      <c r="C10" s="98">
        <v>1466</v>
      </c>
      <c r="D10" s="98">
        <v>1460</v>
      </c>
      <c r="E10" s="98">
        <v>1308</v>
      </c>
      <c r="F10" s="98">
        <v>2590</v>
      </c>
      <c r="G10" s="98">
        <v>1009</v>
      </c>
      <c r="H10" s="98">
        <v>620</v>
      </c>
      <c r="I10" s="99"/>
    </row>
    <row r="11" spans="1:9" ht="15.5" x14ac:dyDescent="0.35">
      <c r="A11" s="97" t="s">
        <v>19</v>
      </c>
      <c r="B11" s="98">
        <v>96034.28571428571</v>
      </c>
      <c r="C11" s="98">
        <v>31017.142857142859</v>
      </c>
      <c r="D11" s="98">
        <v>11951.428571428572</v>
      </c>
      <c r="E11" s="98">
        <v>9418.5714285714294</v>
      </c>
      <c r="F11" s="98">
        <v>13117.142857142857</v>
      </c>
      <c r="G11" s="98">
        <v>11518.571428571429</v>
      </c>
      <c r="H11" s="98">
        <v>19011.428571428572</v>
      </c>
      <c r="I11" s="99"/>
    </row>
    <row r="12" spans="1:9" ht="15.5" x14ac:dyDescent="0.35">
      <c r="A12" s="97" t="s">
        <v>22</v>
      </c>
      <c r="B12" s="98">
        <v>8736</v>
      </c>
      <c r="C12" s="98">
        <v>90</v>
      </c>
      <c r="D12" s="98">
        <v>1965.6</v>
      </c>
      <c r="E12" s="98">
        <v>2338.1999999999998</v>
      </c>
      <c r="F12" s="98">
        <v>151.19999999999999</v>
      </c>
      <c r="G12" s="98">
        <v>495</v>
      </c>
      <c r="H12" s="98">
        <v>3696</v>
      </c>
      <c r="I12" s="99"/>
    </row>
    <row r="13" spans="1:9" ht="15.5" x14ac:dyDescent="0.35">
      <c r="A13" s="97" t="s">
        <v>20</v>
      </c>
      <c r="B13" s="98">
        <v>8371.4285714285725</v>
      </c>
      <c r="C13" s="98">
        <v>1984.0000000000002</v>
      </c>
      <c r="D13" s="98">
        <v>773.71428571428578</v>
      </c>
      <c r="E13" s="98">
        <v>1355.4285714285716</v>
      </c>
      <c r="F13" s="98">
        <v>208.00000000000003</v>
      </c>
      <c r="G13" s="98">
        <v>1462.8571428571431</v>
      </c>
      <c r="H13" s="98">
        <v>2587.428571428572</v>
      </c>
      <c r="I13" s="99"/>
    </row>
    <row r="14" spans="1:9" s="102" customFormat="1" ht="15.5" x14ac:dyDescent="0.35">
      <c r="A14" s="100" t="s">
        <v>124</v>
      </c>
      <c r="B14" s="101">
        <f>SUM(B5:B8)</f>
        <v>118828.57142857143</v>
      </c>
      <c r="C14" s="101">
        <f>SUM(C5:C8)</f>
        <v>31887.342857142859</v>
      </c>
      <c r="D14" s="101">
        <f>SUM(D5:D8)</f>
        <v>16701.971428571429</v>
      </c>
      <c r="E14" s="101">
        <f>SUM(E5:E8)</f>
        <v>14406.714285714286</v>
      </c>
      <c r="F14" s="101">
        <f>SUM(F5:F8)</f>
        <v>16047.571428571428</v>
      </c>
      <c r="G14" s="101">
        <f t="shared" ref="G14:H14" si="0">SUM(G5:G8)</f>
        <v>14389.657142857142</v>
      </c>
      <c r="H14" s="101">
        <f t="shared" si="0"/>
        <v>25395.314285714285</v>
      </c>
      <c r="I14" s="99"/>
    </row>
    <row r="15" spans="1:9" s="102" customFormat="1" ht="15.5" x14ac:dyDescent="0.35">
      <c r="A15" s="100" t="s">
        <v>175</v>
      </c>
      <c r="B15" s="101">
        <f>SUM(B10:B13)</f>
        <v>121594.71428571429</v>
      </c>
      <c r="C15" s="101">
        <f>SUM(C10:C13)</f>
        <v>34557.142857142862</v>
      </c>
      <c r="D15" s="101">
        <f>SUM(D10:D13)</f>
        <v>16150.742857142859</v>
      </c>
      <c r="E15" s="101">
        <f>SUM(E10:E13)</f>
        <v>14420.2</v>
      </c>
      <c r="F15" s="101">
        <f>SUM(F10:F13)</f>
        <v>16066.342857142858</v>
      </c>
      <c r="G15" s="101">
        <f t="shared" ref="G15:H15" si="1">SUM(G10:G13)</f>
        <v>14485.428571428572</v>
      </c>
      <c r="H15" s="101">
        <f t="shared" si="1"/>
        <v>25914.857142857145</v>
      </c>
      <c r="I15" s="99"/>
    </row>
    <row r="16" spans="1:9" ht="18" customHeight="1" x14ac:dyDescent="0.3">
      <c r="A16" s="112" t="s">
        <v>15</v>
      </c>
      <c r="B16" s="111">
        <f>SUM(B15-B14)/B14</f>
        <v>2.3278432315460427E-2</v>
      </c>
      <c r="C16" s="111">
        <f t="shared" ref="C16:H16" si="2">SUM(C15-C14)/C14</f>
        <v>8.3726010409862661E-2</v>
      </c>
      <c r="D16" s="111">
        <f t="shared" si="2"/>
        <v>-3.3003802801722201E-2</v>
      </c>
      <c r="E16" s="111">
        <f t="shared" si="2"/>
        <v>9.360714746100673E-4</v>
      </c>
      <c r="F16" s="111">
        <f t="shared" si="2"/>
        <v>1.169736408713473E-3</v>
      </c>
      <c r="G16" s="111">
        <f t="shared" si="2"/>
        <v>6.6555740432613364E-3</v>
      </c>
      <c r="H16" s="111">
        <f t="shared" si="2"/>
        <v>2.0458217263927322E-2</v>
      </c>
    </row>
    <row r="17" spans="1:8" ht="16.5" customHeight="1" x14ac:dyDescent="0.3">
      <c r="A17" s="104"/>
      <c r="B17" s="105"/>
      <c r="C17" s="105"/>
      <c r="D17" s="105"/>
      <c r="E17" s="105"/>
      <c r="F17" s="105"/>
      <c r="G17" s="105"/>
      <c r="H17" s="105"/>
    </row>
    <row r="18" spans="1:8" ht="15" customHeight="1" x14ac:dyDescent="0.3"/>
    <row r="19" spans="1:8" ht="16.5" x14ac:dyDescent="0.35">
      <c r="A19" s="148" t="s">
        <v>126</v>
      </c>
    </row>
    <row r="20" spans="1:8" x14ac:dyDescent="0.3">
      <c r="A20" s="90"/>
    </row>
    <row r="21" spans="1:8" ht="15.5" x14ac:dyDescent="0.35">
      <c r="A21" s="91" t="s">
        <v>14</v>
      </c>
      <c r="B21" s="91" t="s">
        <v>10</v>
      </c>
      <c r="C21" s="91" t="s">
        <v>17</v>
      </c>
      <c r="D21" s="91" t="s">
        <v>27</v>
      </c>
      <c r="E21" s="91" t="s">
        <v>60</v>
      </c>
      <c r="F21" s="91" t="s">
        <v>23</v>
      </c>
      <c r="G21" s="91" t="s">
        <v>70</v>
      </c>
      <c r="H21" s="91" t="s">
        <v>12</v>
      </c>
    </row>
    <row r="22" spans="1:8" ht="15.5" x14ac:dyDescent="0.35">
      <c r="A22" s="93">
        <v>2024</v>
      </c>
      <c r="B22" s="93"/>
      <c r="C22" s="93"/>
      <c r="D22" s="93"/>
      <c r="E22" s="93"/>
      <c r="F22" s="93"/>
      <c r="G22" s="93"/>
      <c r="H22" s="93"/>
    </row>
    <row r="23" spans="1:8" ht="15.5" x14ac:dyDescent="0.35">
      <c r="A23" s="107" t="s">
        <v>18</v>
      </c>
      <c r="B23" s="108">
        <v>66</v>
      </c>
      <c r="C23" s="108">
        <v>0</v>
      </c>
      <c r="D23" s="108">
        <v>0</v>
      </c>
      <c r="E23" s="108">
        <v>0</v>
      </c>
      <c r="F23" s="108">
        <v>18</v>
      </c>
      <c r="G23" s="108">
        <v>0</v>
      </c>
      <c r="H23" s="108">
        <v>48</v>
      </c>
    </row>
    <row r="24" spans="1:8" ht="15.5" x14ac:dyDescent="0.35">
      <c r="A24" s="107" t="s">
        <v>19</v>
      </c>
      <c r="B24" s="108">
        <v>2124.2857142857142</v>
      </c>
      <c r="C24" s="108">
        <v>0</v>
      </c>
      <c r="D24" s="108">
        <v>7.1428571428571432</v>
      </c>
      <c r="E24" s="108">
        <v>1.4285714285714286</v>
      </c>
      <c r="F24" s="108">
        <v>610</v>
      </c>
      <c r="G24" s="108">
        <v>0</v>
      </c>
      <c r="H24" s="108">
        <v>1505.7142857142858</v>
      </c>
    </row>
    <row r="25" spans="1:8" ht="15.5" x14ac:dyDescent="0.35">
      <c r="A25" s="107" t="s">
        <v>22</v>
      </c>
      <c r="B25" s="108">
        <v>742.71428571428578</v>
      </c>
      <c r="C25" s="108">
        <v>155.78571428571431</v>
      </c>
      <c r="D25" s="108">
        <v>21.428571428571431</v>
      </c>
      <c r="E25" s="108">
        <v>15.428571428571431</v>
      </c>
      <c r="F25" s="108">
        <v>127.07142857142858</v>
      </c>
      <c r="G25" s="108">
        <v>19.928571428571431</v>
      </c>
      <c r="H25" s="108">
        <v>403.07142857142861</v>
      </c>
    </row>
    <row r="26" spans="1:8" ht="15.5" x14ac:dyDescent="0.35">
      <c r="A26" s="107" t="s">
        <v>20</v>
      </c>
      <c r="B26" s="108">
        <v>10898.285714285686</v>
      </c>
      <c r="C26" s="108">
        <v>2676.5714285714216</v>
      </c>
      <c r="D26" s="108">
        <v>2275.4285714285656</v>
      </c>
      <c r="E26" s="108">
        <v>1590.8571428571388</v>
      </c>
      <c r="F26" s="108">
        <v>813.71428571428362</v>
      </c>
      <c r="G26" s="108">
        <v>802.28571428571217</v>
      </c>
      <c r="H26" s="108">
        <v>2739.4285714285643</v>
      </c>
    </row>
    <row r="27" spans="1:8" ht="15.5" x14ac:dyDescent="0.35">
      <c r="A27" s="96" t="s">
        <v>174</v>
      </c>
      <c r="B27" s="93"/>
      <c r="C27" s="93"/>
      <c r="D27" s="93"/>
      <c r="E27" s="93"/>
      <c r="F27" s="93"/>
      <c r="G27" s="93"/>
      <c r="H27" s="93"/>
    </row>
    <row r="28" spans="1:8" ht="15.5" x14ac:dyDescent="0.35">
      <c r="A28" s="109" t="s">
        <v>18</v>
      </c>
      <c r="B28" s="110">
        <v>145</v>
      </c>
      <c r="C28" s="110">
        <v>0</v>
      </c>
      <c r="D28" s="110">
        <v>0</v>
      </c>
      <c r="E28" s="110">
        <v>0</v>
      </c>
      <c r="F28" s="110">
        <v>16</v>
      </c>
      <c r="G28" s="110">
        <v>0</v>
      </c>
      <c r="H28" s="113">
        <v>129</v>
      </c>
    </row>
    <row r="29" spans="1:8" ht="15.5" x14ac:dyDescent="0.35">
      <c r="A29" s="109" t="s">
        <v>19</v>
      </c>
      <c r="B29" s="110">
        <v>2012.8571428571429</v>
      </c>
      <c r="C29" s="110">
        <v>0</v>
      </c>
      <c r="D29" s="110">
        <v>15.714285714285715</v>
      </c>
      <c r="E29" s="110">
        <v>24.285714285714285</v>
      </c>
      <c r="F29" s="110">
        <v>597.14285714285711</v>
      </c>
      <c r="G29" s="110">
        <v>5.7142857142857144</v>
      </c>
      <c r="H29" s="113">
        <v>1370</v>
      </c>
    </row>
    <row r="30" spans="1:8" ht="15.5" x14ac:dyDescent="0.35">
      <c r="A30" s="109" t="s">
        <v>22</v>
      </c>
      <c r="B30" s="110">
        <v>831.42857142857144</v>
      </c>
      <c r="C30" s="110">
        <v>140.35714285714286</v>
      </c>
      <c r="D30" s="110">
        <v>73.928571428571431</v>
      </c>
      <c r="E30" s="110">
        <v>60.214285714285715</v>
      </c>
      <c r="F30" s="110">
        <v>121.28571428571429</v>
      </c>
      <c r="G30" s="110">
        <v>23.142857142857146</v>
      </c>
      <c r="H30" s="113">
        <v>412.50000000000006</v>
      </c>
    </row>
    <row r="31" spans="1:8" ht="15.5" x14ac:dyDescent="0.35">
      <c r="A31" s="109" t="s">
        <v>20</v>
      </c>
      <c r="B31" s="110">
        <v>10725.714285714257</v>
      </c>
      <c r="C31" s="110">
        <v>2746.2857142857074</v>
      </c>
      <c r="D31" s="110">
        <v>2309.7142857142799</v>
      </c>
      <c r="E31" s="110">
        <v>1694.8571428571386</v>
      </c>
      <c r="F31" s="110">
        <v>724.57142857142674</v>
      </c>
      <c r="G31" s="110">
        <v>955.42857142856894</v>
      </c>
      <c r="H31" s="113">
        <v>2294.8571428571368</v>
      </c>
    </row>
    <row r="32" spans="1:8" ht="15.5" x14ac:dyDescent="0.35">
      <c r="A32" s="100" t="s">
        <v>124</v>
      </c>
      <c r="B32" s="101">
        <f t="shared" ref="B32:H32" si="3">SUM(B23:B26)</f>
        <v>13831.285714285686</v>
      </c>
      <c r="C32" s="101">
        <f t="shared" si="3"/>
        <v>2832.3571428571358</v>
      </c>
      <c r="D32" s="101">
        <f t="shared" si="3"/>
        <v>2303.9999999999941</v>
      </c>
      <c r="E32" s="101">
        <f t="shared" si="3"/>
        <v>1607.7142857142817</v>
      </c>
      <c r="F32" s="101">
        <f t="shared" si="3"/>
        <v>1568.7857142857122</v>
      </c>
      <c r="G32" s="101">
        <f t="shared" si="3"/>
        <v>822.21428571428362</v>
      </c>
      <c r="H32" s="101">
        <f t="shared" si="3"/>
        <v>4696.214285714279</v>
      </c>
    </row>
    <row r="33" spans="1:8" ht="15.5" x14ac:dyDescent="0.35">
      <c r="A33" s="100" t="s">
        <v>175</v>
      </c>
      <c r="B33" s="101">
        <f t="shared" ref="B33:H33" si="4">SUM(B28:B31)</f>
        <v>13714.999999999971</v>
      </c>
      <c r="C33" s="101">
        <f t="shared" si="4"/>
        <v>2886.6428571428501</v>
      </c>
      <c r="D33" s="101">
        <f t="shared" si="4"/>
        <v>2399.3571428571372</v>
      </c>
      <c r="E33" s="101">
        <f t="shared" si="4"/>
        <v>1779.3571428571386</v>
      </c>
      <c r="F33" s="101">
        <f t="shared" si="4"/>
        <v>1458.9999999999982</v>
      </c>
      <c r="G33" s="101">
        <f t="shared" si="4"/>
        <v>984.28571428571183</v>
      </c>
      <c r="H33" s="101">
        <f t="shared" si="4"/>
        <v>4206.3571428571368</v>
      </c>
    </row>
    <row r="34" spans="1:8" ht="20.5" customHeight="1" x14ac:dyDescent="0.3">
      <c r="A34" s="112" t="s">
        <v>15</v>
      </c>
      <c r="B34" s="103">
        <f>SUM(B33-B32)/B32</f>
        <v>-8.4074406882947636E-3</v>
      </c>
      <c r="C34" s="103">
        <f t="shared" ref="C34" si="5">SUM(C33-C32)/C32</f>
        <v>1.9166267369429828E-2</v>
      </c>
      <c r="D34" s="103">
        <f t="shared" ref="D34" si="6">SUM(D33-D32)/D32</f>
        <v>4.138764880952403E-2</v>
      </c>
      <c r="E34" s="103">
        <f t="shared" ref="E34:H34" si="7">SUM(E33-E32)/E32</f>
        <v>0.10676204016349752</v>
      </c>
      <c r="F34" s="103">
        <f t="shared" si="7"/>
        <v>-6.998133224058635E-2</v>
      </c>
      <c r="G34" s="103">
        <f t="shared" si="7"/>
        <v>0.1971158022760838</v>
      </c>
      <c r="H34" s="103">
        <f t="shared" si="7"/>
        <v>-0.10430894185286022</v>
      </c>
    </row>
  </sheetData>
  <pageMargins left="0.7" right="0.7" top="0.75" bottom="0.75" header="0.3" footer="0.3"/>
  <pageSetup paperSize="9" orientation="portrait" r:id="rId1"/>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iconSet" priority="6" id="{07669F90-A104-4AA5-9AA1-DC9F1C3FFE4B}">
            <x14:iconSet iconSet="3Triangles">
              <x14:cfvo type="percent">
                <xm:f>0</xm:f>
              </x14:cfvo>
              <x14:cfvo type="num">
                <xm:f>0</xm:f>
              </x14:cfvo>
              <x14:cfvo type="num" gte="0">
                <xm:f>0</xm:f>
              </x14:cfvo>
            </x14:iconSet>
          </x14:cfRule>
          <xm:sqref>B16:H17</xm:sqref>
        </x14:conditionalFormatting>
        <x14:conditionalFormatting xmlns:xm="http://schemas.microsoft.com/office/excel/2006/main">
          <x14:cfRule type="iconSet" priority="7" id="{AA6F14C6-2B48-4BF3-B858-75D731A9CD12}">
            <x14:iconSet iconSet="3Triangles">
              <x14:cfvo type="percent">
                <xm:f>0</xm:f>
              </x14:cfvo>
              <x14:cfvo type="num">
                <xm:f>0</xm:f>
              </x14:cfvo>
              <x14:cfvo type="num" gte="0">
                <xm:f>0</xm:f>
              </x14:cfvo>
            </x14:iconSet>
          </x14:cfRule>
          <xm:sqref>B34:H34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3:F39"/>
  <sheetViews>
    <sheetView topLeftCell="A15" zoomScaleNormal="100" workbookViewId="0">
      <selection activeCell="F36" sqref="F36"/>
    </sheetView>
  </sheetViews>
  <sheetFormatPr defaultRowHeight="14" x14ac:dyDescent="0.3"/>
  <cols>
    <col min="1" max="1" width="22.33203125" customWidth="1"/>
  </cols>
  <sheetData>
    <row r="13" spans="1:6" ht="16.5" x14ac:dyDescent="0.35">
      <c r="A13" s="148" t="s">
        <v>127</v>
      </c>
    </row>
    <row r="14" spans="1:6" ht="14.5" x14ac:dyDescent="0.35">
      <c r="A14" s="2"/>
    </row>
    <row r="15" spans="1:6" x14ac:dyDescent="0.3">
      <c r="A15" s="73" t="s">
        <v>114</v>
      </c>
      <c r="B15" s="74" t="s">
        <v>16</v>
      </c>
      <c r="C15" s="74" t="s">
        <v>25</v>
      </c>
      <c r="D15" s="74" t="s">
        <v>33</v>
      </c>
      <c r="E15" s="74" t="s">
        <v>123</v>
      </c>
      <c r="F15" s="74" t="s">
        <v>174</v>
      </c>
    </row>
    <row r="16" spans="1:6" x14ac:dyDescent="0.3">
      <c r="A16" s="75" t="s">
        <v>18</v>
      </c>
      <c r="B16" s="114">
        <v>7995</v>
      </c>
      <c r="C16" s="114">
        <v>9017</v>
      </c>
      <c r="D16" s="114">
        <v>8468</v>
      </c>
      <c r="E16" s="114">
        <v>7286</v>
      </c>
      <c r="F16" s="114">
        <v>8453</v>
      </c>
    </row>
    <row r="17" spans="1:6" x14ac:dyDescent="0.3">
      <c r="A17" s="75" t="s">
        <v>19</v>
      </c>
      <c r="B17" s="114">
        <v>83657.142857142855</v>
      </c>
      <c r="C17" s="114">
        <v>88658.571428571435</v>
      </c>
      <c r="D17" s="114">
        <v>90078.571428571435</v>
      </c>
      <c r="E17" s="114">
        <v>93962.857142857145</v>
      </c>
      <c r="F17" s="114">
        <v>96034.28571428571</v>
      </c>
    </row>
    <row r="18" spans="1:6" x14ac:dyDescent="0.3">
      <c r="A18" s="75" t="s">
        <v>22</v>
      </c>
      <c r="B18" s="114">
        <v>9189</v>
      </c>
      <c r="C18" s="114">
        <v>9086.4</v>
      </c>
      <c r="D18" s="114">
        <v>8464.1999999999989</v>
      </c>
      <c r="E18" s="114">
        <v>8502</v>
      </c>
      <c r="F18" s="114">
        <v>8736</v>
      </c>
    </row>
    <row r="19" spans="1:6" x14ac:dyDescent="0.3">
      <c r="A19" s="75" t="s">
        <v>20</v>
      </c>
      <c r="B19" s="114">
        <v>7561.1428571428578</v>
      </c>
      <c r="C19" s="114">
        <v>7740.5714285714084</v>
      </c>
      <c r="D19" s="114">
        <v>9270.8571428571195</v>
      </c>
      <c r="E19" s="114">
        <v>9077.7142857142862</v>
      </c>
      <c r="F19" s="114">
        <v>8371.4285714285725</v>
      </c>
    </row>
    <row r="20" spans="1:6" x14ac:dyDescent="0.3">
      <c r="A20" s="76" t="s">
        <v>21</v>
      </c>
      <c r="B20" s="77">
        <f t="shared" ref="B20:F20" si="0">SUM(B16:B19)</f>
        <v>108402.28571428571</v>
      </c>
      <c r="C20" s="77">
        <f t="shared" si="0"/>
        <v>114502.54285714283</v>
      </c>
      <c r="D20" s="77">
        <f t="shared" si="0"/>
        <v>116281.62857142855</v>
      </c>
      <c r="E20" s="77">
        <f t="shared" si="0"/>
        <v>118828.57142857143</v>
      </c>
      <c r="F20" s="77">
        <f t="shared" si="0"/>
        <v>121594.71428571429</v>
      </c>
    </row>
    <row r="23" spans="1:6" ht="16.5" x14ac:dyDescent="0.35">
      <c r="A23" s="148" t="s">
        <v>128</v>
      </c>
    </row>
    <row r="24" spans="1:6" ht="14.5" x14ac:dyDescent="0.35">
      <c r="A24" s="2"/>
    </row>
    <row r="25" spans="1:6" x14ac:dyDescent="0.3">
      <c r="A25" s="73" t="s">
        <v>113</v>
      </c>
      <c r="B25" s="74" t="s">
        <v>16</v>
      </c>
      <c r="C25" s="74" t="s">
        <v>25</v>
      </c>
      <c r="D25" s="74" t="s">
        <v>33</v>
      </c>
      <c r="E25" s="74" t="s">
        <v>123</v>
      </c>
      <c r="F25" s="74" t="s">
        <v>174</v>
      </c>
    </row>
    <row r="26" spans="1:6" x14ac:dyDescent="0.3">
      <c r="A26" s="78" t="s">
        <v>18</v>
      </c>
      <c r="B26" s="115">
        <v>7616</v>
      </c>
      <c r="C26" s="115">
        <v>5605</v>
      </c>
      <c r="D26" s="115">
        <v>48</v>
      </c>
      <c r="E26" s="115">
        <v>66</v>
      </c>
      <c r="F26" s="115">
        <v>145</v>
      </c>
    </row>
    <row r="27" spans="1:6" x14ac:dyDescent="0.3">
      <c r="A27" s="78" t="s">
        <v>19</v>
      </c>
      <c r="B27" s="115">
        <v>1564.2857142857142</v>
      </c>
      <c r="C27" s="115">
        <v>2277.1428571428573</v>
      </c>
      <c r="D27" s="115">
        <v>2154.2857142857142</v>
      </c>
      <c r="E27" s="115">
        <v>2124.2857142857142</v>
      </c>
      <c r="F27" s="115">
        <v>2012.8571428571429</v>
      </c>
    </row>
    <row r="28" spans="1:6" x14ac:dyDescent="0.3">
      <c r="A28" s="78" t="s">
        <v>22</v>
      </c>
      <c r="B28" s="115">
        <v>902.57142857142867</v>
      </c>
      <c r="C28" s="115">
        <v>989.78571428571433</v>
      </c>
      <c r="D28" s="115">
        <v>784.28571428571433</v>
      </c>
      <c r="E28" s="115">
        <v>742.71428571428578</v>
      </c>
      <c r="F28" s="115">
        <v>831.42857142857144</v>
      </c>
    </row>
    <row r="29" spans="1:6" x14ac:dyDescent="0.3">
      <c r="A29" s="78" t="s">
        <v>20</v>
      </c>
      <c r="B29" s="115">
        <v>5558.8571428571286</v>
      </c>
      <c r="C29" s="115">
        <v>7482.2857142856947</v>
      </c>
      <c r="D29" s="115">
        <v>13159.999999999965</v>
      </c>
      <c r="E29" s="115">
        <v>10898.285714285686</v>
      </c>
      <c r="F29" s="115">
        <v>10725.714285714257</v>
      </c>
    </row>
    <row r="30" spans="1:6" x14ac:dyDescent="0.3">
      <c r="A30" s="79" t="s">
        <v>21</v>
      </c>
      <c r="B30" s="80">
        <f t="shared" ref="B30:F30" si="1">SUM(B26:B29)</f>
        <v>15641.714285714272</v>
      </c>
      <c r="C30" s="80">
        <f t="shared" si="1"/>
        <v>16354.214285714264</v>
      </c>
      <c r="D30" s="80">
        <f t="shared" si="1"/>
        <v>16146.571428571395</v>
      </c>
      <c r="E30" s="80">
        <f t="shared" si="1"/>
        <v>13831.285714285686</v>
      </c>
      <c r="F30" s="80">
        <f t="shared" si="1"/>
        <v>13714.999999999971</v>
      </c>
    </row>
    <row r="35" spans="1:1" x14ac:dyDescent="0.3">
      <c r="A35" s="72"/>
    </row>
    <row r="36" spans="1:1" x14ac:dyDescent="0.3">
      <c r="A36" s="72"/>
    </row>
    <row r="37" spans="1:1" x14ac:dyDescent="0.3">
      <c r="A37" s="72"/>
    </row>
    <row r="38" spans="1:1" x14ac:dyDescent="0.3">
      <c r="A38" s="72"/>
    </row>
    <row r="39" spans="1:1" x14ac:dyDescent="0.3">
      <c r="A39" s="72"/>
    </row>
  </sheetData>
  <pageMargins left="0.7" right="0.7" top="0.75" bottom="0.75" header="0.3" footer="0.3"/>
  <pageSetup paperSize="9" orientation="portrait"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183C4-EB88-463F-A391-AB895107C1F0}">
  <dimension ref="A1:AA100"/>
  <sheetViews>
    <sheetView topLeftCell="A84" zoomScaleNormal="100" workbookViewId="0">
      <selection activeCell="H35" sqref="H35"/>
    </sheetView>
  </sheetViews>
  <sheetFormatPr defaultColWidth="8.58203125" defaultRowHeight="14" x14ac:dyDescent="0.3"/>
  <cols>
    <col min="1" max="1" width="18.5" customWidth="1"/>
    <col min="2" max="14" width="9.83203125" customWidth="1"/>
    <col min="15" max="15" width="12.25" customWidth="1"/>
    <col min="16" max="16" width="11.58203125" customWidth="1"/>
    <col min="17" max="24" width="9.83203125" customWidth="1"/>
    <col min="25" max="25" width="13" customWidth="1"/>
    <col min="26" max="26" width="9.83203125" customWidth="1"/>
    <col min="27" max="27" width="13.83203125" customWidth="1"/>
    <col min="28" max="28" width="8.33203125" customWidth="1"/>
  </cols>
  <sheetData>
    <row r="1" spans="1:25" ht="18.5" x14ac:dyDescent="0.45">
      <c r="A1" s="127" t="s">
        <v>145</v>
      </c>
    </row>
    <row r="2" spans="1:25" ht="13" customHeight="1" x14ac:dyDescent="0.45">
      <c r="A2" s="127"/>
    </row>
    <row r="3" spans="1:25" ht="14.5" x14ac:dyDescent="0.35">
      <c r="B3" s="146" t="s">
        <v>120</v>
      </c>
    </row>
    <row r="4" spans="1:25" s="128" customFormat="1" ht="14.5" x14ac:dyDescent="0.35">
      <c r="A4" s="128" t="s">
        <v>112</v>
      </c>
      <c r="B4" s="128" t="s">
        <v>150</v>
      </c>
      <c r="C4" s="128" t="s">
        <v>151</v>
      </c>
      <c r="D4" s="128" t="s">
        <v>152</v>
      </c>
      <c r="E4" s="128" t="s">
        <v>153</v>
      </c>
      <c r="F4" s="128" t="s">
        <v>154</v>
      </c>
      <c r="G4" s="128" t="s">
        <v>155</v>
      </c>
      <c r="H4" s="128" t="s">
        <v>156</v>
      </c>
      <c r="I4" s="128" t="s">
        <v>157</v>
      </c>
      <c r="J4" s="128" t="s">
        <v>158</v>
      </c>
      <c r="K4" s="128" t="s">
        <v>159</v>
      </c>
      <c r="L4" s="128" t="s">
        <v>160</v>
      </c>
      <c r="M4" s="128" t="s">
        <v>167</v>
      </c>
      <c r="N4" s="128" t="s">
        <v>161</v>
      </c>
      <c r="O4" s="128" t="s">
        <v>168</v>
      </c>
      <c r="P4" s="128" t="s">
        <v>162</v>
      </c>
      <c r="Q4" s="128" t="s">
        <v>163</v>
      </c>
      <c r="R4" s="128" t="s">
        <v>164</v>
      </c>
      <c r="S4" s="128" t="s">
        <v>165</v>
      </c>
      <c r="T4" s="128" t="s">
        <v>169</v>
      </c>
      <c r="U4" s="128" t="s">
        <v>166</v>
      </c>
      <c r="V4" s="128" t="s">
        <v>170</v>
      </c>
      <c r="W4" s="128" t="s">
        <v>171</v>
      </c>
      <c r="X4" s="128" t="s">
        <v>172</v>
      </c>
      <c r="Y4" s="128" t="s">
        <v>173</v>
      </c>
    </row>
    <row r="5" spans="1:25" s="129" customFormat="1" ht="14.5" x14ac:dyDescent="0.35">
      <c r="A5" s="156" t="s">
        <v>121</v>
      </c>
      <c r="B5" s="157">
        <v>136</v>
      </c>
      <c r="C5" s="157">
        <v>37</v>
      </c>
      <c r="D5" s="157">
        <v>79</v>
      </c>
      <c r="E5" s="157">
        <v>261</v>
      </c>
      <c r="F5" s="157">
        <v>4915</v>
      </c>
      <c r="G5" s="157">
        <v>40205</v>
      </c>
      <c r="H5" s="157">
        <v>381</v>
      </c>
      <c r="I5" s="157">
        <v>2</v>
      </c>
      <c r="J5" s="157">
        <v>436</v>
      </c>
      <c r="K5" s="157">
        <v>3</v>
      </c>
      <c r="L5" s="157">
        <v>2175</v>
      </c>
      <c r="M5" s="157">
        <v>1039</v>
      </c>
      <c r="N5" s="157">
        <v>1639</v>
      </c>
      <c r="O5" s="157">
        <v>24236</v>
      </c>
      <c r="P5" s="157">
        <v>28</v>
      </c>
      <c r="Q5" s="157">
        <v>105</v>
      </c>
      <c r="R5" s="157">
        <v>7009</v>
      </c>
      <c r="S5" s="157">
        <v>7551</v>
      </c>
      <c r="T5" s="157">
        <v>3077</v>
      </c>
      <c r="U5" s="157">
        <v>30</v>
      </c>
      <c r="V5" s="157">
        <v>3159</v>
      </c>
      <c r="W5" s="157">
        <v>140</v>
      </c>
      <c r="X5" s="157">
        <v>919</v>
      </c>
      <c r="Y5" s="157">
        <v>97562</v>
      </c>
    </row>
    <row r="6" spans="1:25" s="129" customFormat="1" ht="14.5" x14ac:dyDescent="0.35">
      <c r="A6" s="129" t="s">
        <v>24</v>
      </c>
      <c r="B6" s="147">
        <v>7</v>
      </c>
      <c r="C6" s="147">
        <v>0</v>
      </c>
      <c r="D6" s="147">
        <v>1</v>
      </c>
      <c r="E6" s="147">
        <v>0</v>
      </c>
      <c r="F6" s="147">
        <v>603</v>
      </c>
      <c r="G6" s="147">
        <v>14218</v>
      </c>
      <c r="H6" s="147">
        <v>2</v>
      </c>
      <c r="I6" s="147">
        <v>0</v>
      </c>
      <c r="J6" s="147">
        <v>240</v>
      </c>
      <c r="K6" s="147">
        <v>0</v>
      </c>
      <c r="L6" s="147">
        <v>613</v>
      </c>
      <c r="M6" s="147">
        <v>0</v>
      </c>
      <c r="N6" s="147">
        <v>27</v>
      </c>
      <c r="O6" s="147">
        <v>7467</v>
      </c>
      <c r="P6" s="147">
        <v>0</v>
      </c>
      <c r="Q6" s="147">
        <v>0</v>
      </c>
      <c r="R6" s="147">
        <v>0</v>
      </c>
      <c r="S6" s="147">
        <v>150</v>
      </c>
      <c r="T6" s="147">
        <v>888</v>
      </c>
      <c r="U6" s="147">
        <v>0</v>
      </c>
      <c r="V6" s="147">
        <v>843</v>
      </c>
      <c r="W6" s="147">
        <v>5</v>
      </c>
      <c r="X6" s="147">
        <v>0</v>
      </c>
      <c r="Y6" s="157">
        <v>25064</v>
      </c>
    </row>
    <row r="7" spans="1:25" s="129" customFormat="1" ht="14.5" x14ac:dyDescent="0.35">
      <c r="A7" s="129" t="s">
        <v>13</v>
      </c>
      <c r="B7" s="147">
        <v>42</v>
      </c>
      <c r="C7" s="147">
        <v>34</v>
      </c>
      <c r="D7" s="147">
        <v>5</v>
      </c>
      <c r="E7" s="147">
        <v>227</v>
      </c>
      <c r="F7" s="147">
        <v>493</v>
      </c>
      <c r="G7" s="147">
        <v>5845</v>
      </c>
      <c r="H7" s="147">
        <v>259</v>
      </c>
      <c r="I7" s="147">
        <v>1</v>
      </c>
      <c r="J7" s="147">
        <v>0</v>
      </c>
      <c r="K7" s="147">
        <v>3</v>
      </c>
      <c r="L7" s="147">
        <v>393</v>
      </c>
      <c r="M7" s="147">
        <v>3</v>
      </c>
      <c r="N7" s="147">
        <v>335</v>
      </c>
      <c r="O7" s="147">
        <v>2180</v>
      </c>
      <c r="P7" s="147">
        <v>3</v>
      </c>
      <c r="Q7" s="147">
        <v>3</v>
      </c>
      <c r="R7" s="147">
        <v>1978</v>
      </c>
      <c r="S7" s="147">
        <v>1298</v>
      </c>
      <c r="T7" s="147">
        <v>69</v>
      </c>
      <c r="U7" s="147">
        <v>0</v>
      </c>
      <c r="V7" s="147">
        <v>591</v>
      </c>
      <c r="W7" s="147">
        <v>0</v>
      </c>
      <c r="X7" s="147">
        <v>17</v>
      </c>
      <c r="Y7" s="157">
        <v>13779</v>
      </c>
    </row>
    <row r="8" spans="1:25" s="129" customFormat="1" ht="14.5" x14ac:dyDescent="0.35">
      <c r="A8" s="129" t="s">
        <v>11</v>
      </c>
      <c r="B8" s="147">
        <v>1</v>
      </c>
      <c r="C8" s="147">
        <v>0</v>
      </c>
      <c r="D8" s="147">
        <v>0</v>
      </c>
      <c r="E8" s="147">
        <v>8</v>
      </c>
      <c r="F8" s="147">
        <v>991</v>
      </c>
      <c r="G8" s="147">
        <v>4113</v>
      </c>
      <c r="H8" s="147">
        <v>2</v>
      </c>
      <c r="I8" s="147">
        <v>0</v>
      </c>
      <c r="J8" s="147">
        <v>0</v>
      </c>
      <c r="K8" s="147">
        <v>0</v>
      </c>
      <c r="L8" s="147">
        <v>306</v>
      </c>
      <c r="M8" s="147">
        <v>2</v>
      </c>
      <c r="N8" s="147">
        <v>20</v>
      </c>
      <c r="O8" s="147">
        <v>2449</v>
      </c>
      <c r="P8" s="147">
        <v>0</v>
      </c>
      <c r="Q8" s="147">
        <v>9</v>
      </c>
      <c r="R8" s="147">
        <v>1888</v>
      </c>
      <c r="S8" s="147">
        <v>2009</v>
      </c>
      <c r="T8" s="147">
        <v>421</v>
      </c>
      <c r="U8" s="147">
        <v>1</v>
      </c>
      <c r="V8" s="147">
        <v>279</v>
      </c>
      <c r="W8" s="147">
        <v>2</v>
      </c>
      <c r="X8" s="147">
        <v>483</v>
      </c>
      <c r="Y8" s="157">
        <v>12984</v>
      </c>
    </row>
    <row r="9" spans="1:25" s="129" customFormat="1" ht="14.5" x14ac:dyDescent="0.35">
      <c r="A9" s="129" t="s">
        <v>26</v>
      </c>
      <c r="B9" s="147">
        <v>85</v>
      </c>
      <c r="C9" s="147">
        <v>3</v>
      </c>
      <c r="D9" s="147">
        <v>71</v>
      </c>
      <c r="E9" s="147">
        <v>21</v>
      </c>
      <c r="F9" s="147">
        <v>1549</v>
      </c>
      <c r="G9" s="147">
        <v>6741</v>
      </c>
      <c r="H9" s="147">
        <v>86</v>
      </c>
      <c r="I9" s="147">
        <v>0</v>
      </c>
      <c r="J9" s="147">
        <v>181</v>
      </c>
      <c r="K9" s="147">
        <v>0</v>
      </c>
      <c r="L9" s="147">
        <v>594</v>
      </c>
      <c r="M9" s="147">
        <v>386</v>
      </c>
      <c r="N9" s="147">
        <v>196</v>
      </c>
      <c r="O9" s="147">
        <v>1858</v>
      </c>
      <c r="P9" s="147">
        <v>0</v>
      </c>
      <c r="Q9" s="147">
        <v>1</v>
      </c>
      <c r="R9" s="147">
        <v>52</v>
      </c>
      <c r="S9" s="147">
        <v>200</v>
      </c>
      <c r="T9" s="147">
        <v>165</v>
      </c>
      <c r="U9" s="147">
        <v>3</v>
      </c>
      <c r="V9" s="147">
        <v>14</v>
      </c>
      <c r="W9" s="147">
        <v>0</v>
      </c>
      <c r="X9" s="147">
        <v>0</v>
      </c>
      <c r="Y9" s="157">
        <v>12206</v>
      </c>
    </row>
    <row r="10" spans="1:25" s="129" customFormat="1" ht="14.5" x14ac:dyDescent="0.35">
      <c r="A10" s="129" t="s">
        <v>60</v>
      </c>
      <c r="B10" s="147">
        <v>0</v>
      </c>
      <c r="C10" s="147">
        <v>0</v>
      </c>
      <c r="D10" s="147">
        <v>2</v>
      </c>
      <c r="E10" s="147">
        <v>0</v>
      </c>
      <c r="F10" s="147">
        <v>908</v>
      </c>
      <c r="G10" s="147">
        <v>3980</v>
      </c>
      <c r="H10" s="147">
        <v>5</v>
      </c>
      <c r="I10" s="147">
        <v>1</v>
      </c>
      <c r="J10" s="147">
        <v>15</v>
      </c>
      <c r="K10" s="147">
        <v>0</v>
      </c>
      <c r="L10" s="147">
        <v>78</v>
      </c>
      <c r="M10" s="147">
        <v>645</v>
      </c>
      <c r="N10" s="147">
        <v>138</v>
      </c>
      <c r="O10" s="147">
        <v>3299</v>
      </c>
      <c r="P10" s="147">
        <v>0</v>
      </c>
      <c r="Q10" s="147">
        <v>1</v>
      </c>
      <c r="R10" s="147">
        <v>85</v>
      </c>
      <c r="S10" s="147">
        <v>740</v>
      </c>
      <c r="T10" s="147">
        <v>686</v>
      </c>
      <c r="U10" s="147">
        <v>3</v>
      </c>
      <c r="V10" s="147">
        <v>176</v>
      </c>
      <c r="W10" s="147">
        <v>118</v>
      </c>
      <c r="X10" s="147">
        <v>297</v>
      </c>
      <c r="Y10" s="157">
        <v>11177</v>
      </c>
    </row>
    <row r="11" spans="1:25" s="129" customFormat="1" ht="14.5" x14ac:dyDescent="0.35">
      <c r="A11" s="129" t="s">
        <v>61</v>
      </c>
      <c r="B11" s="147">
        <v>0</v>
      </c>
      <c r="C11" s="147">
        <v>0</v>
      </c>
      <c r="D11" s="147">
        <v>0</v>
      </c>
      <c r="E11" s="147">
        <v>0</v>
      </c>
      <c r="F11" s="147">
        <v>48</v>
      </c>
      <c r="G11" s="147">
        <v>83</v>
      </c>
      <c r="H11" s="147">
        <v>1</v>
      </c>
      <c r="I11" s="147">
        <v>0</v>
      </c>
      <c r="J11" s="147">
        <v>0</v>
      </c>
      <c r="K11" s="147">
        <v>0</v>
      </c>
      <c r="L11" s="147">
        <v>2</v>
      </c>
      <c r="M11" s="147">
        <v>2</v>
      </c>
      <c r="N11" s="147">
        <v>0</v>
      </c>
      <c r="O11" s="147">
        <v>3459</v>
      </c>
      <c r="P11" s="147">
        <v>0</v>
      </c>
      <c r="Q11" s="147">
        <v>89</v>
      </c>
      <c r="R11" s="147">
        <v>1645</v>
      </c>
      <c r="S11" s="147">
        <v>1620</v>
      </c>
      <c r="T11" s="147">
        <v>0</v>
      </c>
      <c r="U11" s="147">
        <v>0</v>
      </c>
      <c r="V11" s="147">
        <v>5</v>
      </c>
      <c r="W11" s="147">
        <v>0</v>
      </c>
      <c r="X11" s="147">
        <v>0</v>
      </c>
      <c r="Y11" s="157">
        <v>6954</v>
      </c>
    </row>
    <row r="12" spans="1:25" s="129" customFormat="1" ht="14.5" x14ac:dyDescent="0.35">
      <c r="A12" s="129" t="s">
        <v>23</v>
      </c>
      <c r="B12" s="147">
        <v>0</v>
      </c>
      <c r="C12" s="147">
        <v>0</v>
      </c>
      <c r="D12" s="147">
        <v>0</v>
      </c>
      <c r="E12" s="147">
        <v>0</v>
      </c>
      <c r="F12" s="147">
        <v>85</v>
      </c>
      <c r="G12" s="147">
        <v>1441</v>
      </c>
      <c r="H12" s="147">
        <v>0</v>
      </c>
      <c r="I12" s="147">
        <v>0</v>
      </c>
      <c r="J12" s="147">
        <v>0</v>
      </c>
      <c r="K12" s="147">
        <v>0</v>
      </c>
      <c r="L12" s="147">
        <v>31</v>
      </c>
      <c r="M12" s="147">
        <v>0</v>
      </c>
      <c r="N12" s="147">
        <v>558</v>
      </c>
      <c r="O12" s="147">
        <v>159</v>
      </c>
      <c r="P12" s="147">
        <v>0</v>
      </c>
      <c r="Q12" s="147">
        <v>0</v>
      </c>
      <c r="R12" s="147">
        <v>156</v>
      </c>
      <c r="S12" s="147">
        <v>878</v>
      </c>
      <c r="T12" s="147">
        <v>101</v>
      </c>
      <c r="U12" s="147">
        <v>0</v>
      </c>
      <c r="V12" s="147">
        <v>883</v>
      </c>
      <c r="W12" s="147">
        <v>0</v>
      </c>
      <c r="X12" s="147">
        <v>0</v>
      </c>
      <c r="Y12" s="157">
        <v>4292</v>
      </c>
    </row>
    <row r="13" spans="1:25" s="129" customFormat="1" ht="14.5" x14ac:dyDescent="0.35">
      <c r="A13" s="129" t="s">
        <v>64</v>
      </c>
      <c r="B13" s="147">
        <v>0</v>
      </c>
      <c r="C13" s="147">
        <v>0</v>
      </c>
      <c r="D13" s="147">
        <v>0</v>
      </c>
      <c r="E13" s="147">
        <v>0</v>
      </c>
      <c r="F13" s="147">
        <v>0</v>
      </c>
      <c r="G13" s="147">
        <v>0</v>
      </c>
      <c r="H13" s="147">
        <v>0</v>
      </c>
      <c r="I13" s="147">
        <v>0</v>
      </c>
      <c r="J13" s="147">
        <v>0</v>
      </c>
      <c r="K13" s="147">
        <v>0</v>
      </c>
      <c r="L13" s="147">
        <v>0</v>
      </c>
      <c r="M13" s="147">
        <v>0</v>
      </c>
      <c r="N13" s="147">
        <v>0</v>
      </c>
      <c r="O13" s="147">
        <v>2091</v>
      </c>
      <c r="P13" s="147">
        <v>0</v>
      </c>
      <c r="Q13" s="147">
        <v>0</v>
      </c>
      <c r="R13" s="147">
        <v>121</v>
      </c>
      <c r="S13" s="147">
        <v>27</v>
      </c>
      <c r="T13" s="147">
        <v>320</v>
      </c>
      <c r="U13" s="147">
        <v>0</v>
      </c>
      <c r="V13" s="147">
        <v>0</v>
      </c>
      <c r="W13" s="147">
        <v>0</v>
      </c>
      <c r="X13" s="147">
        <v>0</v>
      </c>
      <c r="Y13" s="157">
        <v>2559</v>
      </c>
    </row>
    <row r="14" spans="1:25" s="129" customFormat="1" ht="14.5" x14ac:dyDescent="0.35">
      <c r="A14" s="129" t="s">
        <v>62</v>
      </c>
      <c r="B14" s="147">
        <v>0</v>
      </c>
      <c r="C14" s="147">
        <v>0</v>
      </c>
      <c r="D14" s="147">
        <v>0</v>
      </c>
      <c r="E14" s="147">
        <v>0</v>
      </c>
      <c r="F14" s="147">
        <v>209</v>
      </c>
      <c r="G14" s="147">
        <v>1469</v>
      </c>
      <c r="H14" s="147">
        <v>21</v>
      </c>
      <c r="I14" s="147">
        <v>0</v>
      </c>
      <c r="J14" s="147">
        <v>0</v>
      </c>
      <c r="K14" s="147">
        <v>0</v>
      </c>
      <c r="L14" s="147">
        <v>14</v>
      </c>
      <c r="M14" s="147">
        <v>0</v>
      </c>
      <c r="N14" s="147">
        <v>0</v>
      </c>
      <c r="O14" s="147">
        <v>90</v>
      </c>
      <c r="P14" s="147">
        <v>0</v>
      </c>
      <c r="Q14" s="147">
        <v>0</v>
      </c>
      <c r="R14" s="147">
        <v>1</v>
      </c>
      <c r="S14" s="147">
        <v>66</v>
      </c>
      <c r="T14" s="147">
        <v>0</v>
      </c>
      <c r="U14" s="147">
        <v>0</v>
      </c>
      <c r="V14" s="147">
        <v>29</v>
      </c>
      <c r="W14" s="147">
        <v>0</v>
      </c>
      <c r="X14" s="147">
        <v>0</v>
      </c>
      <c r="Y14" s="157">
        <v>1899</v>
      </c>
    </row>
    <row r="15" spans="1:25" s="129" customFormat="1" ht="14.5" x14ac:dyDescent="0.35">
      <c r="A15" s="129" t="s">
        <v>63</v>
      </c>
      <c r="B15" s="147">
        <v>0</v>
      </c>
      <c r="C15" s="147">
        <v>0</v>
      </c>
      <c r="D15" s="147">
        <v>0</v>
      </c>
      <c r="E15" s="147">
        <v>0</v>
      </c>
      <c r="F15" s="147">
        <v>0</v>
      </c>
      <c r="G15" s="147">
        <v>1563</v>
      </c>
      <c r="H15" s="147">
        <v>0</v>
      </c>
      <c r="I15" s="147">
        <v>0</v>
      </c>
      <c r="J15" s="147">
        <v>0</v>
      </c>
      <c r="K15" s="147">
        <v>0</v>
      </c>
      <c r="L15" s="147">
        <v>0</v>
      </c>
      <c r="M15" s="147">
        <v>0</v>
      </c>
      <c r="N15" s="147">
        <v>0</v>
      </c>
      <c r="O15" s="147">
        <v>304</v>
      </c>
      <c r="P15" s="147">
        <v>0</v>
      </c>
      <c r="Q15" s="147">
        <v>0</v>
      </c>
      <c r="R15" s="147">
        <v>0</v>
      </c>
      <c r="S15" s="147">
        <v>0</v>
      </c>
      <c r="T15" s="147">
        <v>0</v>
      </c>
      <c r="U15" s="147">
        <v>0</v>
      </c>
      <c r="V15" s="147">
        <v>0</v>
      </c>
      <c r="W15" s="147">
        <v>0</v>
      </c>
      <c r="X15" s="147">
        <v>0</v>
      </c>
      <c r="Y15" s="157">
        <v>1867</v>
      </c>
    </row>
    <row r="16" spans="1:25" s="129" customFormat="1" ht="14.5" x14ac:dyDescent="0.35">
      <c r="A16" s="129" t="s">
        <v>27</v>
      </c>
      <c r="B16" s="147">
        <v>1</v>
      </c>
      <c r="C16" s="147">
        <v>0</v>
      </c>
      <c r="D16" s="147">
        <v>0</v>
      </c>
      <c r="E16" s="147">
        <v>0</v>
      </c>
      <c r="F16" s="147">
        <v>22</v>
      </c>
      <c r="G16" s="147">
        <v>205</v>
      </c>
      <c r="H16" s="147">
        <v>0</v>
      </c>
      <c r="I16" s="147">
        <v>0</v>
      </c>
      <c r="J16" s="147">
        <v>0</v>
      </c>
      <c r="K16" s="147">
        <v>0</v>
      </c>
      <c r="L16" s="147">
        <v>144</v>
      </c>
      <c r="M16" s="147">
        <v>0</v>
      </c>
      <c r="N16" s="147">
        <v>343</v>
      </c>
      <c r="O16" s="147">
        <v>124</v>
      </c>
      <c r="P16" s="147">
        <v>0</v>
      </c>
      <c r="Q16" s="147">
        <v>0</v>
      </c>
      <c r="R16" s="147">
        <v>16</v>
      </c>
      <c r="S16" s="147">
        <v>36</v>
      </c>
      <c r="T16" s="147">
        <v>2</v>
      </c>
      <c r="U16" s="147">
        <v>0</v>
      </c>
      <c r="V16" s="147">
        <v>2</v>
      </c>
      <c r="W16" s="147">
        <v>6</v>
      </c>
      <c r="X16" s="147">
        <v>122</v>
      </c>
      <c r="Y16" s="157">
        <v>1023</v>
      </c>
    </row>
    <row r="17" spans="1:25" s="129" customFormat="1" ht="14.5" x14ac:dyDescent="0.35">
      <c r="A17" s="129" t="s">
        <v>65</v>
      </c>
      <c r="B17" s="147">
        <v>0</v>
      </c>
      <c r="C17" s="147">
        <v>0</v>
      </c>
      <c r="D17" s="147">
        <v>0</v>
      </c>
      <c r="E17" s="147">
        <v>4</v>
      </c>
      <c r="F17" s="147">
        <v>0</v>
      </c>
      <c r="G17" s="147">
        <v>19</v>
      </c>
      <c r="H17" s="147">
        <v>4</v>
      </c>
      <c r="I17" s="147">
        <v>0</v>
      </c>
      <c r="J17" s="147">
        <v>0</v>
      </c>
      <c r="K17" s="147">
        <v>0</v>
      </c>
      <c r="L17" s="147">
        <v>0</v>
      </c>
      <c r="M17" s="147">
        <v>0</v>
      </c>
      <c r="N17" s="147">
        <v>0</v>
      </c>
      <c r="O17" s="147">
        <v>2</v>
      </c>
      <c r="P17" s="147">
        <v>24</v>
      </c>
      <c r="Q17" s="147">
        <v>2</v>
      </c>
      <c r="R17" s="147">
        <v>641</v>
      </c>
      <c r="S17" s="147">
        <v>265</v>
      </c>
      <c r="T17" s="147">
        <v>2</v>
      </c>
      <c r="U17" s="147">
        <v>0</v>
      </c>
      <c r="V17" s="147">
        <v>46</v>
      </c>
      <c r="W17" s="147">
        <v>0</v>
      </c>
      <c r="X17" s="147">
        <v>0</v>
      </c>
      <c r="Y17" s="157">
        <v>1009</v>
      </c>
    </row>
    <row r="18" spans="1:25" s="129" customFormat="1" ht="14.5" x14ac:dyDescent="0.35">
      <c r="A18" s="129" t="s">
        <v>67</v>
      </c>
      <c r="B18" s="147">
        <v>0</v>
      </c>
      <c r="C18" s="147">
        <v>0</v>
      </c>
      <c r="D18" s="147">
        <v>0</v>
      </c>
      <c r="E18" s="147">
        <v>0</v>
      </c>
      <c r="F18" s="147">
        <v>1</v>
      </c>
      <c r="G18" s="147">
        <v>99</v>
      </c>
      <c r="H18" s="147">
        <v>0</v>
      </c>
      <c r="I18" s="147">
        <v>0</v>
      </c>
      <c r="J18" s="147">
        <v>0</v>
      </c>
      <c r="K18" s="147">
        <v>0</v>
      </c>
      <c r="L18" s="147">
        <v>0</v>
      </c>
      <c r="M18" s="147">
        <v>0</v>
      </c>
      <c r="N18" s="147">
        <v>0</v>
      </c>
      <c r="O18" s="147">
        <v>318</v>
      </c>
      <c r="P18" s="147">
        <v>0</v>
      </c>
      <c r="Q18" s="147">
        <v>0</v>
      </c>
      <c r="R18" s="147">
        <v>23</v>
      </c>
      <c r="S18" s="147">
        <v>24</v>
      </c>
      <c r="T18" s="147">
        <v>0</v>
      </c>
      <c r="U18" s="147">
        <v>23</v>
      </c>
      <c r="V18" s="147">
        <v>20</v>
      </c>
      <c r="W18" s="147">
        <v>0</v>
      </c>
      <c r="X18" s="147">
        <v>0</v>
      </c>
      <c r="Y18" s="157">
        <v>508</v>
      </c>
    </row>
    <row r="19" spans="1:25" s="129" customFormat="1" ht="14.5" x14ac:dyDescent="0.35">
      <c r="A19" s="129" t="s">
        <v>66</v>
      </c>
      <c r="B19" s="147">
        <v>0</v>
      </c>
      <c r="C19" s="147">
        <v>0</v>
      </c>
      <c r="D19" s="147">
        <v>0</v>
      </c>
      <c r="E19" s="147">
        <v>0</v>
      </c>
      <c r="F19" s="147">
        <v>0</v>
      </c>
      <c r="G19" s="147">
        <v>0</v>
      </c>
      <c r="H19" s="147">
        <v>0</v>
      </c>
      <c r="I19" s="147">
        <v>0</v>
      </c>
      <c r="J19" s="147">
        <v>0</v>
      </c>
      <c r="K19" s="147">
        <v>0</v>
      </c>
      <c r="L19" s="147">
        <v>0</v>
      </c>
      <c r="M19" s="147">
        <v>0</v>
      </c>
      <c r="N19" s="147">
        <v>0</v>
      </c>
      <c r="O19" s="147">
        <v>0</v>
      </c>
      <c r="P19" s="147">
        <v>0</v>
      </c>
      <c r="Q19" s="147">
        <v>0</v>
      </c>
      <c r="R19" s="147">
        <v>0</v>
      </c>
      <c r="S19" s="147">
        <v>107</v>
      </c>
      <c r="T19" s="147">
        <v>371</v>
      </c>
      <c r="U19" s="147">
        <v>0</v>
      </c>
      <c r="V19" s="147">
        <v>0</v>
      </c>
      <c r="W19" s="147">
        <v>0</v>
      </c>
      <c r="X19" s="147">
        <v>0</v>
      </c>
      <c r="Y19" s="157">
        <v>478</v>
      </c>
    </row>
    <row r="20" spans="1:25" s="129" customFormat="1" ht="14.5" x14ac:dyDescent="0.35">
      <c r="A20" s="129" t="s">
        <v>68</v>
      </c>
      <c r="B20" s="147">
        <v>0</v>
      </c>
      <c r="C20" s="147">
        <v>0</v>
      </c>
      <c r="D20" s="147">
        <v>0</v>
      </c>
      <c r="E20" s="147">
        <v>0</v>
      </c>
      <c r="F20" s="147">
        <v>0</v>
      </c>
      <c r="G20" s="147">
        <v>235</v>
      </c>
      <c r="H20" s="147">
        <v>0</v>
      </c>
      <c r="I20" s="147">
        <v>0</v>
      </c>
      <c r="J20" s="147">
        <v>0</v>
      </c>
      <c r="K20" s="147">
        <v>0</v>
      </c>
      <c r="L20" s="147">
        <v>0</v>
      </c>
      <c r="M20" s="147">
        <v>0</v>
      </c>
      <c r="N20" s="147">
        <v>0</v>
      </c>
      <c r="O20" s="147">
        <v>144</v>
      </c>
      <c r="P20" s="147">
        <v>0</v>
      </c>
      <c r="Q20" s="147">
        <v>0</v>
      </c>
      <c r="R20" s="147">
        <v>0</v>
      </c>
      <c r="S20" s="147">
        <v>0</v>
      </c>
      <c r="T20" s="147">
        <v>0</v>
      </c>
      <c r="U20" s="147">
        <v>0</v>
      </c>
      <c r="V20" s="147">
        <v>0</v>
      </c>
      <c r="W20" s="147">
        <v>0</v>
      </c>
      <c r="X20" s="147">
        <v>0</v>
      </c>
      <c r="Y20" s="157">
        <v>379</v>
      </c>
    </row>
    <row r="21" spans="1:25" s="129" customFormat="1" ht="14.5" x14ac:dyDescent="0.35">
      <c r="A21" s="129" t="s">
        <v>70</v>
      </c>
      <c r="B21" s="147">
        <v>0</v>
      </c>
      <c r="C21" s="147">
        <v>0</v>
      </c>
      <c r="D21" s="147">
        <v>0</v>
      </c>
      <c r="E21" s="147">
        <v>0</v>
      </c>
      <c r="F21" s="147">
        <v>0</v>
      </c>
      <c r="G21" s="147">
        <v>0</v>
      </c>
      <c r="H21" s="147">
        <v>0</v>
      </c>
      <c r="I21" s="147">
        <v>0</v>
      </c>
      <c r="J21" s="147">
        <v>0</v>
      </c>
      <c r="K21" s="147">
        <v>0</v>
      </c>
      <c r="L21" s="147">
        <v>0</v>
      </c>
      <c r="M21" s="147">
        <v>0</v>
      </c>
      <c r="N21" s="147">
        <v>0</v>
      </c>
      <c r="O21" s="147">
        <v>5</v>
      </c>
      <c r="P21" s="147">
        <v>0</v>
      </c>
      <c r="Q21" s="147">
        <v>0</v>
      </c>
      <c r="R21" s="147">
        <v>217</v>
      </c>
      <c r="S21" s="147">
        <v>57</v>
      </c>
      <c r="T21" s="147">
        <v>0</v>
      </c>
      <c r="U21" s="147">
        <v>0</v>
      </c>
      <c r="V21" s="147">
        <v>0</v>
      </c>
      <c r="W21" s="147">
        <v>0</v>
      </c>
      <c r="X21" s="147">
        <v>0</v>
      </c>
      <c r="Y21" s="157">
        <v>279</v>
      </c>
    </row>
    <row r="22" spans="1:25" s="129" customFormat="1" ht="14.5" x14ac:dyDescent="0.35">
      <c r="A22" s="129" t="s">
        <v>72</v>
      </c>
      <c r="B22" s="147">
        <v>0</v>
      </c>
      <c r="C22" s="147">
        <v>0</v>
      </c>
      <c r="D22" s="147">
        <v>0</v>
      </c>
      <c r="E22" s="147">
        <v>0</v>
      </c>
      <c r="F22" s="147">
        <v>0</v>
      </c>
      <c r="G22" s="147">
        <v>0</v>
      </c>
      <c r="H22" s="147">
        <v>0</v>
      </c>
      <c r="I22" s="147">
        <v>0</v>
      </c>
      <c r="J22" s="147">
        <v>0</v>
      </c>
      <c r="K22" s="147">
        <v>0</v>
      </c>
      <c r="L22" s="147">
        <v>0</v>
      </c>
      <c r="M22" s="147">
        <v>0</v>
      </c>
      <c r="N22" s="147">
        <v>0</v>
      </c>
      <c r="O22" s="147">
        <v>0</v>
      </c>
      <c r="P22" s="147">
        <v>0</v>
      </c>
      <c r="Q22" s="147">
        <v>0</v>
      </c>
      <c r="R22" s="147">
        <v>180</v>
      </c>
      <c r="S22" s="147">
        <v>10</v>
      </c>
      <c r="T22" s="147">
        <v>0</v>
      </c>
      <c r="U22" s="147">
        <v>0</v>
      </c>
      <c r="V22" s="147">
        <v>72</v>
      </c>
      <c r="W22" s="147">
        <v>0</v>
      </c>
      <c r="X22" s="147">
        <v>0</v>
      </c>
      <c r="Y22" s="157">
        <v>262</v>
      </c>
    </row>
    <row r="23" spans="1:25" s="129" customFormat="1" ht="14.5" x14ac:dyDescent="0.35">
      <c r="A23" s="129" t="s">
        <v>69</v>
      </c>
      <c r="B23" s="147">
        <v>0</v>
      </c>
      <c r="C23" s="147">
        <v>0</v>
      </c>
      <c r="D23" s="147">
        <v>0</v>
      </c>
      <c r="E23" s="147">
        <v>0</v>
      </c>
      <c r="F23" s="147">
        <v>0</v>
      </c>
      <c r="G23" s="147">
        <v>0</v>
      </c>
      <c r="H23" s="147">
        <v>0</v>
      </c>
      <c r="I23" s="147">
        <v>0</v>
      </c>
      <c r="J23" s="147">
        <v>0</v>
      </c>
      <c r="K23" s="147">
        <v>0</v>
      </c>
      <c r="L23" s="147">
        <v>0</v>
      </c>
      <c r="M23" s="147">
        <v>0</v>
      </c>
      <c r="N23" s="147">
        <v>0</v>
      </c>
      <c r="O23" s="147">
        <v>0</v>
      </c>
      <c r="P23" s="147">
        <v>0</v>
      </c>
      <c r="Q23" s="147">
        <v>0</v>
      </c>
      <c r="R23" s="147">
        <v>2</v>
      </c>
      <c r="S23" s="147">
        <v>25</v>
      </c>
      <c r="T23" s="147">
        <v>0</v>
      </c>
      <c r="U23" s="147">
        <v>0</v>
      </c>
      <c r="V23" s="147">
        <v>182</v>
      </c>
      <c r="W23" s="147">
        <v>0</v>
      </c>
      <c r="X23" s="147">
        <v>0</v>
      </c>
      <c r="Y23" s="157">
        <v>209</v>
      </c>
    </row>
    <row r="24" spans="1:25" s="129" customFormat="1" ht="14.5" x14ac:dyDescent="0.35">
      <c r="A24" s="129" t="s">
        <v>73</v>
      </c>
      <c r="B24" s="147">
        <v>0</v>
      </c>
      <c r="C24" s="147">
        <v>0</v>
      </c>
      <c r="D24" s="147">
        <v>0</v>
      </c>
      <c r="E24" s="147">
        <v>0</v>
      </c>
      <c r="F24" s="147">
        <v>0</v>
      </c>
      <c r="G24" s="147">
        <v>175</v>
      </c>
      <c r="H24" s="147">
        <v>0</v>
      </c>
      <c r="I24" s="147">
        <v>0</v>
      </c>
      <c r="J24" s="147">
        <v>0</v>
      </c>
      <c r="K24" s="147">
        <v>0</v>
      </c>
      <c r="L24" s="147">
        <v>0</v>
      </c>
      <c r="M24" s="147">
        <v>0</v>
      </c>
      <c r="N24" s="147">
        <v>21</v>
      </c>
      <c r="O24" s="147">
        <v>0</v>
      </c>
      <c r="P24" s="147">
        <v>0</v>
      </c>
      <c r="Q24" s="147">
        <v>0</v>
      </c>
      <c r="R24" s="147">
        <v>0</v>
      </c>
      <c r="S24" s="147">
        <v>0</v>
      </c>
      <c r="T24" s="147">
        <v>0</v>
      </c>
      <c r="U24" s="147">
        <v>0</v>
      </c>
      <c r="V24" s="147">
        <v>0</v>
      </c>
      <c r="W24" s="147">
        <v>0</v>
      </c>
      <c r="X24" s="147">
        <v>0</v>
      </c>
      <c r="Y24" s="157">
        <v>196</v>
      </c>
    </row>
    <row r="25" spans="1:25" s="129" customFormat="1" ht="14.5" x14ac:dyDescent="0.35">
      <c r="A25" s="129" t="s">
        <v>71</v>
      </c>
      <c r="B25" s="147">
        <v>0</v>
      </c>
      <c r="C25" s="147">
        <v>0</v>
      </c>
      <c r="D25" s="147">
        <v>0</v>
      </c>
      <c r="E25" s="147">
        <v>0</v>
      </c>
      <c r="F25" s="147">
        <v>0</v>
      </c>
      <c r="G25" s="147">
        <v>0</v>
      </c>
      <c r="H25" s="147">
        <v>0</v>
      </c>
      <c r="I25" s="147">
        <v>0</v>
      </c>
      <c r="J25" s="147">
        <v>0</v>
      </c>
      <c r="K25" s="147">
        <v>0</v>
      </c>
      <c r="L25" s="147">
        <v>0</v>
      </c>
      <c r="M25" s="147">
        <v>0</v>
      </c>
      <c r="N25" s="147">
        <v>0</v>
      </c>
      <c r="O25" s="147">
        <v>173</v>
      </c>
      <c r="P25" s="147">
        <v>0</v>
      </c>
      <c r="Q25" s="147">
        <v>0</v>
      </c>
      <c r="R25" s="147">
        <v>0</v>
      </c>
      <c r="S25" s="147">
        <v>0</v>
      </c>
      <c r="T25" s="147">
        <v>0</v>
      </c>
      <c r="U25" s="147">
        <v>0</v>
      </c>
      <c r="V25" s="147">
        <v>0</v>
      </c>
      <c r="W25" s="147">
        <v>0</v>
      </c>
      <c r="X25" s="147">
        <v>0</v>
      </c>
      <c r="Y25" s="157">
        <v>173</v>
      </c>
    </row>
    <row r="26" spans="1:25" s="129" customFormat="1" ht="14.5" x14ac:dyDescent="0.35">
      <c r="A26" s="129" t="s">
        <v>143</v>
      </c>
      <c r="B26" s="147">
        <v>0</v>
      </c>
      <c r="C26" s="147">
        <v>0</v>
      </c>
      <c r="D26" s="147">
        <v>0</v>
      </c>
      <c r="E26" s="147">
        <v>0</v>
      </c>
      <c r="F26" s="147">
        <v>0</v>
      </c>
      <c r="G26" s="147">
        <v>0</v>
      </c>
      <c r="H26" s="147">
        <v>0</v>
      </c>
      <c r="I26" s="147">
        <v>0</v>
      </c>
      <c r="J26" s="147">
        <v>0</v>
      </c>
      <c r="K26" s="147">
        <v>0</v>
      </c>
      <c r="L26" s="147">
        <v>0</v>
      </c>
      <c r="M26" s="147">
        <v>0</v>
      </c>
      <c r="N26" s="147">
        <v>0</v>
      </c>
      <c r="O26" s="147">
        <v>0</v>
      </c>
      <c r="P26" s="147">
        <v>0</v>
      </c>
      <c r="Q26" s="147">
        <v>0</v>
      </c>
      <c r="R26" s="147">
        <v>0</v>
      </c>
      <c r="S26" s="147">
        <v>22</v>
      </c>
      <c r="T26" s="147">
        <v>54</v>
      </c>
      <c r="U26" s="147">
        <v>0</v>
      </c>
      <c r="V26" s="147">
        <v>0</v>
      </c>
      <c r="W26" s="147">
        <v>8</v>
      </c>
      <c r="X26" s="147">
        <v>0</v>
      </c>
      <c r="Y26" s="157">
        <v>84</v>
      </c>
    </row>
    <row r="27" spans="1:25" s="129" customFormat="1" ht="14.5" x14ac:dyDescent="0.35">
      <c r="A27" s="129" t="s">
        <v>75</v>
      </c>
      <c r="B27" s="147">
        <v>0</v>
      </c>
      <c r="C27" s="147">
        <v>0</v>
      </c>
      <c r="D27" s="147">
        <v>0</v>
      </c>
      <c r="E27" s="147">
        <v>0</v>
      </c>
      <c r="F27" s="147">
        <v>0</v>
      </c>
      <c r="G27" s="147">
        <v>0</v>
      </c>
      <c r="H27" s="147">
        <v>0</v>
      </c>
      <c r="I27" s="147">
        <v>0</v>
      </c>
      <c r="J27" s="147">
        <v>0</v>
      </c>
      <c r="K27" s="147">
        <v>0</v>
      </c>
      <c r="L27" s="147">
        <v>0</v>
      </c>
      <c r="M27" s="147">
        <v>0</v>
      </c>
      <c r="N27" s="147">
        <v>0</v>
      </c>
      <c r="O27" s="147">
        <v>55</v>
      </c>
      <c r="P27" s="147">
        <v>0</v>
      </c>
      <c r="Q27" s="147">
        <v>0</v>
      </c>
      <c r="R27" s="147">
        <v>2</v>
      </c>
      <c r="S27" s="147">
        <v>10</v>
      </c>
      <c r="T27" s="147">
        <v>0</v>
      </c>
      <c r="U27" s="147">
        <v>0</v>
      </c>
      <c r="V27" s="147">
        <v>11</v>
      </c>
      <c r="W27" s="147">
        <v>0</v>
      </c>
      <c r="X27" s="147">
        <v>0</v>
      </c>
      <c r="Y27" s="157">
        <v>78</v>
      </c>
    </row>
    <row r="28" spans="1:25" s="129" customFormat="1" ht="14.5" x14ac:dyDescent="0.35">
      <c r="A28" s="129" t="s">
        <v>79</v>
      </c>
      <c r="B28" s="147">
        <v>0</v>
      </c>
      <c r="C28" s="147">
        <v>0</v>
      </c>
      <c r="D28" s="147">
        <v>0</v>
      </c>
      <c r="E28" s="147">
        <v>0</v>
      </c>
      <c r="F28" s="147">
        <v>0</v>
      </c>
      <c r="G28" s="147">
        <v>5</v>
      </c>
      <c r="H28" s="147">
        <v>0</v>
      </c>
      <c r="I28" s="147">
        <v>0</v>
      </c>
      <c r="J28" s="147">
        <v>0</v>
      </c>
      <c r="K28" s="147">
        <v>0</v>
      </c>
      <c r="L28" s="147">
        <v>1</v>
      </c>
      <c r="M28" s="147">
        <v>0</v>
      </c>
      <c r="N28" s="147">
        <v>0</v>
      </c>
      <c r="O28" s="147">
        <v>55</v>
      </c>
      <c r="P28" s="147">
        <v>0</v>
      </c>
      <c r="Q28" s="147">
        <v>0</v>
      </c>
      <c r="R28" s="147">
        <v>1</v>
      </c>
      <c r="S28" s="147">
        <v>1</v>
      </c>
      <c r="T28" s="147">
        <v>0</v>
      </c>
      <c r="U28" s="147">
        <v>0</v>
      </c>
      <c r="V28" s="147">
        <v>0</v>
      </c>
      <c r="W28" s="147">
        <v>0</v>
      </c>
      <c r="X28" s="147">
        <v>0</v>
      </c>
      <c r="Y28" s="157">
        <v>63</v>
      </c>
    </row>
    <row r="29" spans="1:25" s="129" customFormat="1" ht="14.5" x14ac:dyDescent="0.35">
      <c r="A29" s="129" t="s">
        <v>74</v>
      </c>
      <c r="B29" s="147">
        <v>0</v>
      </c>
      <c r="C29" s="147">
        <v>0</v>
      </c>
      <c r="D29" s="147">
        <v>0</v>
      </c>
      <c r="E29" s="147">
        <v>0</v>
      </c>
      <c r="F29" s="147">
        <v>0</v>
      </c>
      <c r="G29" s="147">
        <v>13</v>
      </c>
      <c r="H29" s="147">
        <v>0</v>
      </c>
      <c r="I29" s="147">
        <v>0</v>
      </c>
      <c r="J29" s="147">
        <v>0</v>
      </c>
      <c r="K29" s="147">
        <v>0</v>
      </c>
      <c r="L29" s="147">
        <v>0</v>
      </c>
      <c r="M29" s="147">
        <v>0</v>
      </c>
      <c r="N29" s="147">
        <v>0</v>
      </c>
      <c r="O29" s="147">
        <v>3</v>
      </c>
      <c r="P29" s="147">
        <v>0</v>
      </c>
      <c r="Q29" s="147">
        <v>0</v>
      </c>
      <c r="R29" s="147">
        <v>0</v>
      </c>
      <c r="S29" s="147">
        <v>0</v>
      </c>
      <c r="T29" s="147">
        <v>0</v>
      </c>
      <c r="U29" s="147">
        <v>0</v>
      </c>
      <c r="V29" s="147">
        <v>0</v>
      </c>
      <c r="W29" s="147">
        <v>0</v>
      </c>
      <c r="X29" s="147">
        <v>0</v>
      </c>
      <c r="Y29" s="157">
        <v>16</v>
      </c>
    </row>
    <row r="30" spans="1:25" s="129" customFormat="1" ht="14.5" x14ac:dyDescent="0.35">
      <c r="A30" s="129" t="s">
        <v>122</v>
      </c>
      <c r="B30" s="147">
        <v>0</v>
      </c>
      <c r="C30" s="147">
        <v>0</v>
      </c>
      <c r="D30" s="147">
        <v>0</v>
      </c>
      <c r="E30" s="147">
        <v>0</v>
      </c>
      <c r="F30" s="147">
        <v>0</v>
      </c>
      <c r="G30" s="147">
        <v>0</v>
      </c>
      <c r="H30" s="147">
        <v>0</v>
      </c>
      <c r="I30" s="147">
        <v>0</v>
      </c>
      <c r="J30" s="147">
        <v>0</v>
      </c>
      <c r="K30" s="147">
        <v>0</v>
      </c>
      <c r="L30" s="147">
        <v>0</v>
      </c>
      <c r="M30" s="147">
        <v>0</v>
      </c>
      <c r="N30" s="147">
        <v>0</v>
      </c>
      <c r="O30" s="147">
        <v>2</v>
      </c>
      <c r="P30" s="147">
        <v>0</v>
      </c>
      <c r="Q30" s="147">
        <v>0</v>
      </c>
      <c r="R30" s="147">
        <v>0</v>
      </c>
      <c r="S30" s="147">
        <v>1</v>
      </c>
      <c r="T30" s="147">
        <v>0</v>
      </c>
      <c r="U30" s="147">
        <v>0</v>
      </c>
      <c r="V30" s="147">
        <v>4</v>
      </c>
      <c r="W30" s="147">
        <v>0</v>
      </c>
      <c r="X30" s="147">
        <v>0</v>
      </c>
      <c r="Y30" s="157">
        <v>7</v>
      </c>
    </row>
    <row r="31" spans="1:25" s="129" customFormat="1" ht="14.5" x14ac:dyDescent="0.35">
      <c r="A31" s="129" t="s">
        <v>77</v>
      </c>
      <c r="B31" s="147">
        <v>0</v>
      </c>
      <c r="C31" s="147">
        <v>0</v>
      </c>
      <c r="D31" s="147">
        <v>0</v>
      </c>
      <c r="E31" s="147">
        <v>0</v>
      </c>
      <c r="F31" s="147">
        <v>0</v>
      </c>
      <c r="G31" s="147">
        <v>0</v>
      </c>
      <c r="H31" s="147">
        <v>0</v>
      </c>
      <c r="I31" s="147">
        <v>0</v>
      </c>
      <c r="J31" s="147">
        <v>0</v>
      </c>
      <c r="K31" s="147">
        <v>0</v>
      </c>
      <c r="L31" s="147">
        <v>0</v>
      </c>
      <c r="M31" s="147">
        <v>0</v>
      </c>
      <c r="N31" s="147">
        <v>0</v>
      </c>
      <c r="O31" s="147">
        <v>2</v>
      </c>
      <c r="P31" s="147">
        <v>0</v>
      </c>
      <c r="Q31" s="147">
        <v>0</v>
      </c>
      <c r="R31" s="147">
        <v>0</v>
      </c>
      <c r="S31" s="147">
        <v>4</v>
      </c>
      <c r="T31" s="147">
        <v>0</v>
      </c>
      <c r="U31" s="147">
        <v>0</v>
      </c>
      <c r="V31" s="147">
        <v>0</v>
      </c>
      <c r="W31" s="147">
        <v>0</v>
      </c>
      <c r="X31" s="147">
        <v>0</v>
      </c>
      <c r="Y31" s="157">
        <v>6</v>
      </c>
    </row>
    <row r="32" spans="1:25" s="129" customFormat="1" ht="14.5" x14ac:dyDescent="0.35">
      <c r="A32" s="129" t="s">
        <v>85</v>
      </c>
      <c r="B32" s="147">
        <v>0</v>
      </c>
      <c r="C32" s="147">
        <v>0</v>
      </c>
      <c r="D32" s="147">
        <v>0</v>
      </c>
      <c r="E32" s="147">
        <v>0</v>
      </c>
      <c r="F32" s="147">
        <v>6</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c r="W32" s="147">
        <v>0</v>
      </c>
      <c r="X32" s="147">
        <v>0</v>
      </c>
      <c r="Y32" s="157">
        <v>6</v>
      </c>
    </row>
    <row r="33" spans="1:27" s="129" customFormat="1" ht="14.5" x14ac:dyDescent="0.35">
      <c r="A33" s="129" t="s">
        <v>76</v>
      </c>
      <c r="B33" s="147">
        <v>0</v>
      </c>
      <c r="C33" s="147">
        <v>0</v>
      </c>
      <c r="D33" s="147">
        <v>0</v>
      </c>
      <c r="E33" s="147">
        <v>0</v>
      </c>
      <c r="F33" s="147">
        <v>0</v>
      </c>
      <c r="G33" s="147">
        <v>0</v>
      </c>
      <c r="H33" s="147">
        <v>0</v>
      </c>
      <c r="I33" s="147">
        <v>0</v>
      </c>
      <c r="J33" s="147">
        <v>0</v>
      </c>
      <c r="K33" s="147">
        <v>0</v>
      </c>
      <c r="L33" s="147">
        <v>0</v>
      </c>
      <c r="M33" s="147">
        <v>0</v>
      </c>
      <c r="N33" s="147">
        <v>0</v>
      </c>
      <c r="O33" s="147">
        <v>0</v>
      </c>
      <c r="P33" s="147">
        <v>0</v>
      </c>
      <c r="Q33" s="147">
        <v>0</v>
      </c>
      <c r="R33" s="147">
        <v>2</v>
      </c>
      <c r="S33" s="147">
        <v>1</v>
      </c>
      <c r="T33" s="147">
        <v>0</v>
      </c>
      <c r="U33" s="147">
        <v>0</v>
      </c>
      <c r="V33" s="147">
        <v>1</v>
      </c>
      <c r="W33" s="147">
        <v>0</v>
      </c>
      <c r="X33" s="147">
        <v>0</v>
      </c>
      <c r="Y33" s="157">
        <v>4</v>
      </c>
    </row>
    <row r="35" spans="1:27" ht="18.5" x14ac:dyDescent="0.45">
      <c r="A35" s="127" t="s">
        <v>176</v>
      </c>
    </row>
    <row r="37" spans="1:27" ht="14.5" x14ac:dyDescent="0.35">
      <c r="B37" s="146" t="s">
        <v>120</v>
      </c>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row>
    <row r="38" spans="1:27" ht="14.5" x14ac:dyDescent="0.35">
      <c r="A38" s="73" t="s">
        <v>112</v>
      </c>
      <c r="B38" s="158" t="s">
        <v>154</v>
      </c>
      <c r="C38" s="158" t="s">
        <v>155</v>
      </c>
      <c r="D38" s="158" t="s">
        <v>156</v>
      </c>
      <c r="E38" s="158" t="s">
        <v>158</v>
      </c>
      <c r="F38" s="158" t="s">
        <v>160</v>
      </c>
      <c r="G38" s="158" t="s">
        <v>161</v>
      </c>
      <c r="H38" s="158" t="s">
        <v>168</v>
      </c>
      <c r="I38" s="158" t="s">
        <v>163</v>
      </c>
      <c r="J38" s="158" t="s">
        <v>164</v>
      </c>
      <c r="K38" s="158" t="s">
        <v>165</v>
      </c>
      <c r="L38" s="158" t="s">
        <v>169</v>
      </c>
      <c r="M38" s="158" t="s">
        <v>166</v>
      </c>
      <c r="N38" s="158" t="s">
        <v>170</v>
      </c>
      <c r="O38" s="158" t="s">
        <v>172</v>
      </c>
      <c r="P38" s="128" t="s">
        <v>59</v>
      </c>
    </row>
    <row r="39" spans="1:27" ht="14.5" x14ac:dyDescent="0.35">
      <c r="A39" s="159" t="s">
        <v>121</v>
      </c>
      <c r="B39" s="160">
        <v>16</v>
      </c>
      <c r="C39" s="160">
        <v>560</v>
      </c>
      <c r="D39" s="160">
        <v>27</v>
      </c>
      <c r="E39" s="160">
        <v>48</v>
      </c>
      <c r="F39" s="160">
        <v>54</v>
      </c>
      <c r="G39" s="160">
        <v>6</v>
      </c>
      <c r="H39" s="160">
        <v>588</v>
      </c>
      <c r="I39" s="160">
        <v>254</v>
      </c>
      <c r="J39" s="160">
        <v>251</v>
      </c>
      <c r="K39" s="160">
        <v>3629</v>
      </c>
      <c r="L39" s="160">
        <v>354</v>
      </c>
      <c r="M39" s="160">
        <v>10</v>
      </c>
      <c r="N39" s="160">
        <v>9002</v>
      </c>
      <c r="O39" s="160">
        <v>18</v>
      </c>
      <c r="P39" s="157">
        <v>14817</v>
      </c>
    </row>
    <row r="40" spans="1:27" ht="14.5" x14ac:dyDescent="0.35">
      <c r="A40" s="128" t="s">
        <v>17</v>
      </c>
      <c r="B40" s="147">
        <v>0</v>
      </c>
      <c r="C40" s="147">
        <v>0</v>
      </c>
      <c r="D40" s="147">
        <v>0</v>
      </c>
      <c r="E40" s="147">
        <v>0</v>
      </c>
      <c r="F40" s="147">
        <v>0</v>
      </c>
      <c r="G40" s="147">
        <v>0</v>
      </c>
      <c r="H40" s="147">
        <v>0</v>
      </c>
      <c r="I40" s="147">
        <v>0</v>
      </c>
      <c r="J40" s="147">
        <v>0</v>
      </c>
      <c r="K40" s="147">
        <v>655</v>
      </c>
      <c r="L40" s="147">
        <v>2</v>
      </c>
      <c r="M40" s="147">
        <v>0</v>
      </c>
      <c r="N40" s="147">
        <v>2401</v>
      </c>
      <c r="O40" s="147">
        <v>0</v>
      </c>
      <c r="P40" s="147">
        <v>3058</v>
      </c>
    </row>
    <row r="41" spans="1:27" ht="14.5" x14ac:dyDescent="0.35">
      <c r="A41" s="128" t="s">
        <v>27</v>
      </c>
      <c r="B41" s="147">
        <v>0</v>
      </c>
      <c r="C41" s="147">
        <v>0</v>
      </c>
      <c r="D41" s="147">
        <v>0</v>
      </c>
      <c r="E41" s="147">
        <v>0</v>
      </c>
      <c r="F41" s="147">
        <v>0</v>
      </c>
      <c r="G41" s="147">
        <v>0</v>
      </c>
      <c r="H41" s="147">
        <v>3</v>
      </c>
      <c r="I41" s="147">
        <v>8</v>
      </c>
      <c r="J41" s="147">
        <v>1</v>
      </c>
      <c r="K41" s="147">
        <v>344</v>
      </c>
      <c r="L41" s="147">
        <v>0</v>
      </c>
      <c r="M41" s="147">
        <v>0</v>
      </c>
      <c r="N41" s="147">
        <v>2020</v>
      </c>
      <c r="O41" s="147">
        <v>1</v>
      </c>
      <c r="P41" s="147">
        <v>2377</v>
      </c>
    </row>
    <row r="42" spans="1:27" ht="14.5" x14ac:dyDescent="0.35">
      <c r="A42" s="128" t="s">
        <v>60</v>
      </c>
      <c r="B42" s="147">
        <v>0</v>
      </c>
      <c r="C42" s="147">
        <v>12</v>
      </c>
      <c r="D42" s="147">
        <v>0</v>
      </c>
      <c r="E42" s="147">
        <v>0</v>
      </c>
      <c r="F42" s="147">
        <v>0</v>
      </c>
      <c r="G42" s="147">
        <v>0</v>
      </c>
      <c r="H42" s="147">
        <v>5</v>
      </c>
      <c r="I42" s="147">
        <v>0</v>
      </c>
      <c r="J42" s="147">
        <v>0</v>
      </c>
      <c r="K42" s="147">
        <v>281</v>
      </c>
      <c r="L42" s="147">
        <v>0</v>
      </c>
      <c r="M42" s="147">
        <v>0</v>
      </c>
      <c r="N42" s="147">
        <v>1483</v>
      </c>
      <c r="O42" s="147">
        <v>0</v>
      </c>
      <c r="P42" s="147">
        <v>1781</v>
      </c>
    </row>
    <row r="43" spans="1:27" ht="14.5" x14ac:dyDescent="0.35">
      <c r="A43" s="128" t="s">
        <v>23</v>
      </c>
      <c r="B43" s="147">
        <v>12</v>
      </c>
      <c r="C43" s="147">
        <v>325</v>
      </c>
      <c r="D43" s="147">
        <v>0</v>
      </c>
      <c r="E43" s="147">
        <v>0</v>
      </c>
      <c r="F43" s="147">
        <v>4</v>
      </c>
      <c r="G43" s="147">
        <v>2</v>
      </c>
      <c r="H43" s="147">
        <v>85</v>
      </c>
      <c r="I43" s="147">
        <v>5</v>
      </c>
      <c r="J43" s="147">
        <v>92</v>
      </c>
      <c r="K43" s="147">
        <v>474</v>
      </c>
      <c r="L43" s="147">
        <v>66</v>
      </c>
      <c r="M43" s="147">
        <v>8</v>
      </c>
      <c r="N43" s="147">
        <v>545</v>
      </c>
      <c r="O43" s="147">
        <v>14</v>
      </c>
      <c r="P43" s="147">
        <v>1632</v>
      </c>
    </row>
    <row r="44" spans="1:27" ht="14.5" x14ac:dyDescent="0.35">
      <c r="A44" s="128" t="s">
        <v>70</v>
      </c>
      <c r="B44" s="147">
        <v>0</v>
      </c>
      <c r="C44" s="147">
        <v>1</v>
      </c>
      <c r="D44" s="147">
        <v>0</v>
      </c>
      <c r="E44" s="147">
        <v>0</v>
      </c>
      <c r="F44" s="147">
        <v>0</v>
      </c>
      <c r="G44" s="147">
        <v>0</v>
      </c>
      <c r="H44" s="147">
        <v>3</v>
      </c>
      <c r="I44" s="147">
        <v>0</v>
      </c>
      <c r="J44" s="147">
        <v>0</v>
      </c>
      <c r="K44" s="147">
        <v>108</v>
      </c>
      <c r="L44" s="147">
        <v>3</v>
      </c>
      <c r="M44" s="147">
        <v>0</v>
      </c>
      <c r="N44" s="147">
        <v>833</v>
      </c>
      <c r="O44" s="147">
        <v>0</v>
      </c>
      <c r="P44" s="147">
        <v>948</v>
      </c>
    </row>
    <row r="45" spans="1:27" ht="14.5" x14ac:dyDescent="0.35">
      <c r="A45" s="128" t="s">
        <v>11</v>
      </c>
      <c r="B45" s="147">
        <v>3</v>
      </c>
      <c r="C45" s="147">
        <v>9</v>
      </c>
      <c r="D45" s="147">
        <v>0</v>
      </c>
      <c r="E45" s="147">
        <v>0</v>
      </c>
      <c r="F45" s="147">
        <v>2</v>
      </c>
      <c r="G45" s="147">
        <v>0</v>
      </c>
      <c r="H45" s="147">
        <v>125</v>
      </c>
      <c r="I45" s="147">
        <v>178</v>
      </c>
      <c r="J45" s="147">
        <v>4</v>
      </c>
      <c r="K45" s="147">
        <v>44</v>
      </c>
      <c r="L45" s="147">
        <v>0</v>
      </c>
      <c r="M45" s="147">
        <v>0</v>
      </c>
      <c r="N45" s="147">
        <v>581</v>
      </c>
      <c r="O45" s="147">
        <v>0</v>
      </c>
      <c r="P45" s="147">
        <v>946</v>
      </c>
    </row>
    <row r="46" spans="1:27" ht="14.5" x14ac:dyDescent="0.35">
      <c r="A46" s="128" t="s">
        <v>13</v>
      </c>
      <c r="B46" s="147">
        <v>0</v>
      </c>
      <c r="C46" s="147">
        <v>194</v>
      </c>
      <c r="D46" s="147">
        <v>0</v>
      </c>
      <c r="E46" s="147">
        <v>0</v>
      </c>
      <c r="F46" s="147">
        <v>0</v>
      </c>
      <c r="G46" s="147">
        <v>2</v>
      </c>
      <c r="H46" s="147">
        <v>79</v>
      </c>
      <c r="I46" s="147">
        <v>0</v>
      </c>
      <c r="J46" s="147">
        <v>17</v>
      </c>
      <c r="K46" s="147">
        <v>144</v>
      </c>
      <c r="L46" s="147">
        <v>204</v>
      </c>
      <c r="M46" s="147">
        <v>1</v>
      </c>
      <c r="N46" s="147">
        <v>278</v>
      </c>
      <c r="O46" s="147">
        <v>1</v>
      </c>
      <c r="P46" s="147">
        <v>920</v>
      </c>
    </row>
    <row r="47" spans="1:27" ht="14.5" x14ac:dyDescent="0.35">
      <c r="A47" s="128" t="s">
        <v>65</v>
      </c>
      <c r="B47" s="147">
        <v>0</v>
      </c>
      <c r="C47" s="147">
        <v>0</v>
      </c>
      <c r="D47" s="147">
        <v>0</v>
      </c>
      <c r="E47" s="147">
        <v>0</v>
      </c>
      <c r="F47" s="147">
        <v>0</v>
      </c>
      <c r="G47" s="147">
        <v>0</v>
      </c>
      <c r="H47" s="147">
        <v>58</v>
      </c>
      <c r="I47" s="147">
        <v>0</v>
      </c>
      <c r="J47" s="147">
        <v>13</v>
      </c>
      <c r="K47" s="147">
        <v>577</v>
      </c>
      <c r="L47" s="147">
        <v>11</v>
      </c>
      <c r="M47" s="147">
        <v>0</v>
      </c>
      <c r="N47" s="147">
        <v>57</v>
      </c>
      <c r="O47" s="147">
        <v>0</v>
      </c>
      <c r="P47" s="147">
        <v>716</v>
      </c>
    </row>
    <row r="48" spans="1:27" ht="14.5" x14ac:dyDescent="0.35">
      <c r="A48" s="128" t="s">
        <v>75</v>
      </c>
      <c r="B48" s="147">
        <v>0</v>
      </c>
      <c r="C48" s="147">
        <v>4</v>
      </c>
      <c r="D48" s="147">
        <v>0</v>
      </c>
      <c r="E48" s="147">
        <v>0</v>
      </c>
      <c r="F48" s="147">
        <v>0</v>
      </c>
      <c r="G48" s="147">
        <v>0</v>
      </c>
      <c r="H48" s="147">
        <v>0</v>
      </c>
      <c r="I48" s="147">
        <v>0</v>
      </c>
      <c r="J48" s="147">
        <v>120</v>
      </c>
      <c r="K48" s="147">
        <v>105</v>
      </c>
      <c r="L48" s="147">
        <v>52</v>
      </c>
      <c r="M48" s="147">
        <v>1</v>
      </c>
      <c r="N48" s="147">
        <v>313</v>
      </c>
      <c r="O48" s="147">
        <v>0</v>
      </c>
      <c r="P48" s="147">
        <v>595</v>
      </c>
    </row>
    <row r="49" spans="1:16" ht="14.5" x14ac:dyDescent="0.35">
      <c r="A49" s="128" t="s">
        <v>78</v>
      </c>
      <c r="B49" s="147">
        <v>0</v>
      </c>
      <c r="C49" s="147">
        <v>0</v>
      </c>
      <c r="D49" s="147">
        <v>0</v>
      </c>
      <c r="E49" s="147">
        <v>0</v>
      </c>
      <c r="F49" s="147">
        <v>0</v>
      </c>
      <c r="G49" s="147">
        <v>0</v>
      </c>
      <c r="H49" s="147">
        <v>0</v>
      </c>
      <c r="I49" s="147">
        <v>0</v>
      </c>
      <c r="J49" s="147">
        <v>0</v>
      </c>
      <c r="K49" s="147">
        <v>445</v>
      </c>
      <c r="L49" s="147">
        <v>12</v>
      </c>
      <c r="M49" s="147">
        <v>0</v>
      </c>
      <c r="N49" s="147">
        <v>0</v>
      </c>
      <c r="O49" s="147">
        <v>0</v>
      </c>
      <c r="P49" s="147">
        <v>457</v>
      </c>
    </row>
    <row r="50" spans="1:16" ht="14.5" x14ac:dyDescent="0.35">
      <c r="A50" s="128" t="s">
        <v>24</v>
      </c>
      <c r="B50" s="147">
        <v>0</v>
      </c>
      <c r="C50" s="147">
        <v>1</v>
      </c>
      <c r="D50" s="147">
        <v>0</v>
      </c>
      <c r="E50" s="147">
        <v>25</v>
      </c>
      <c r="F50" s="147">
        <v>0</v>
      </c>
      <c r="G50" s="147">
        <v>0</v>
      </c>
      <c r="H50" s="147">
        <v>28</v>
      </c>
      <c r="I50" s="147">
        <v>0</v>
      </c>
      <c r="J50" s="147">
        <v>0</v>
      </c>
      <c r="K50" s="147">
        <v>19</v>
      </c>
      <c r="L50" s="147">
        <v>0</v>
      </c>
      <c r="M50" s="147">
        <v>0</v>
      </c>
      <c r="N50" s="147">
        <v>174</v>
      </c>
      <c r="O50" s="147">
        <v>0</v>
      </c>
      <c r="P50" s="147">
        <v>247</v>
      </c>
    </row>
    <row r="51" spans="1:16" ht="14.5" x14ac:dyDescent="0.35">
      <c r="A51" s="128" t="s">
        <v>74</v>
      </c>
      <c r="B51" s="147">
        <v>0</v>
      </c>
      <c r="C51" s="147">
        <v>2</v>
      </c>
      <c r="D51" s="147">
        <v>0</v>
      </c>
      <c r="E51" s="147">
        <v>0</v>
      </c>
      <c r="F51" s="147">
        <v>0</v>
      </c>
      <c r="G51" s="147">
        <v>0</v>
      </c>
      <c r="H51" s="147">
        <v>15</v>
      </c>
      <c r="I51" s="147">
        <v>0</v>
      </c>
      <c r="J51" s="147">
        <v>0</v>
      </c>
      <c r="K51" s="147">
        <v>199</v>
      </c>
      <c r="L51" s="147">
        <v>3</v>
      </c>
      <c r="M51" s="147">
        <v>0</v>
      </c>
      <c r="N51" s="147">
        <v>0</v>
      </c>
      <c r="O51" s="147">
        <v>0</v>
      </c>
      <c r="P51" s="147">
        <v>219</v>
      </c>
    </row>
    <row r="52" spans="1:16" ht="14.5" x14ac:dyDescent="0.35">
      <c r="A52" s="128" t="s">
        <v>67</v>
      </c>
      <c r="B52" s="147">
        <v>0</v>
      </c>
      <c r="C52" s="147">
        <v>0</v>
      </c>
      <c r="D52" s="147">
        <v>0</v>
      </c>
      <c r="E52" s="147">
        <v>0</v>
      </c>
      <c r="F52" s="147">
        <v>0</v>
      </c>
      <c r="G52" s="147">
        <v>0</v>
      </c>
      <c r="H52" s="147">
        <v>0</v>
      </c>
      <c r="I52" s="147">
        <v>12</v>
      </c>
      <c r="J52" s="147">
        <v>1</v>
      </c>
      <c r="K52" s="147">
        <v>86</v>
      </c>
      <c r="L52" s="147">
        <v>0</v>
      </c>
      <c r="M52" s="147">
        <v>0</v>
      </c>
      <c r="N52" s="147">
        <v>108</v>
      </c>
      <c r="O52" s="147">
        <v>0</v>
      </c>
      <c r="P52" s="147">
        <v>207</v>
      </c>
    </row>
    <row r="53" spans="1:16" ht="14.5" x14ac:dyDescent="0.35">
      <c r="A53" s="128" t="s">
        <v>64</v>
      </c>
      <c r="B53" s="147">
        <v>0</v>
      </c>
      <c r="C53" s="147">
        <v>0</v>
      </c>
      <c r="D53" s="147">
        <v>0</v>
      </c>
      <c r="E53" s="147">
        <v>0</v>
      </c>
      <c r="F53" s="147">
        <v>0</v>
      </c>
      <c r="G53" s="147">
        <v>0</v>
      </c>
      <c r="H53" s="147">
        <v>119</v>
      </c>
      <c r="I53" s="147">
        <v>37</v>
      </c>
      <c r="J53" s="147">
        <v>0</v>
      </c>
      <c r="K53" s="147">
        <v>1</v>
      </c>
      <c r="L53" s="147">
        <v>1</v>
      </c>
      <c r="M53" s="147">
        <v>0</v>
      </c>
      <c r="N53" s="147">
        <v>3</v>
      </c>
      <c r="O53" s="147">
        <v>0</v>
      </c>
      <c r="P53" s="147">
        <v>161</v>
      </c>
    </row>
    <row r="54" spans="1:16" ht="14.5" x14ac:dyDescent="0.35">
      <c r="A54" s="128" t="s">
        <v>26</v>
      </c>
      <c r="B54" s="147">
        <v>0</v>
      </c>
      <c r="C54" s="147">
        <v>2</v>
      </c>
      <c r="D54" s="147">
        <v>0</v>
      </c>
      <c r="E54" s="147">
        <v>24</v>
      </c>
      <c r="F54" s="147">
        <v>0</v>
      </c>
      <c r="G54" s="147">
        <v>0</v>
      </c>
      <c r="H54" s="147">
        <v>36</v>
      </c>
      <c r="I54" s="147">
        <v>4</v>
      </c>
      <c r="J54" s="147">
        <v>0</v>
      </c>
      <c r="K54" s="147">
        <v>24</v>
      </c>
      <c r="L54" s="147">
        <v>0</v>
      </c>
      <c r="M54" s="147">
        <v>0</v>
      </c>
      <c r="N54" s="147">
        <v>51</v>
      </c>
      <c r="O54" s="147">
        <v>0</v>
      </c>
      <c r="P54" s="147">
        <v>141</v>
      </c>
    </row>
    <row r="55" spans="1:16" ht="14.5" x14ac:dyDescent="0.35">
      <c r="A55" s="128" t="s">
        <v>69</v>
      </c>
      <c r="B55" s="147">
        <v>0</v>
      </c>
      <c r="C55" s="147">
        <v>0</v>
      </c>
      <c r="D55" s="147">
        <v>0</v>
      </c>
      <c r="E55" s="147">
        <v>0</v>
      </c>
      <c r="F55" s="147">
        <v>0</v>
      </c>
      <c r="G55" s="147">
        <v>0</v>
      </c>
      <c r="H55" s="147">
        <v>0</v>
      </c>
      <c r="I55" s="147">
        <v>0</v>
      </c>
      <c r="J55" s="147">
        <v>0</v>
      </c>
      <c r="K55" s="147">
        <v>0</v>
      </c>
      <c r="L55" s="147">
        <v>0</v>
      </c>
      <c r="M55" s="147">
        <v>0</v>
      </c>
      <c r="N55" s="147">
        <v>117</v>
      </c>
      <c r="O55" s="147">
        <v>0</v>
      </c>
      <c r="P55" s="147">
        <v>117</v>
      </c>
    </row>
    <row r="56" spans="1:16" ht="14.5" x14ac:dyDescent="0.35">
      <c r="A56" s="128" t="s">
        <v>61</v>
      </c>
      <c r="B56" s="147">
        <v>0</v>
      </c>
      <c r="C56" s="147">
        <v>0</v>
      </c>
      <c r="D56" s="147">
        <v>0</v>
      </c>
      <c r="E56" s="147">
        <v>0</v>
      </c>
      <c r="F56" s="147">
        <v>0</v>
      </c>
      <c r="G56" s="147">
        <v>0</v>
      </c>
      <c r="H56" s="147">
        <v>0</v>
      </c>
      <c r="I56" s="147">
        <v>4</v>
      </c>
      <c r="J56" s="147">
        <v>1</v>
      </c>
      <c r="K56" s="147">
        <v>88</v>
      </c>
      <c r="L56" s="147">
        <v>0</v>
      </c>
      <c r="M56" s="147">
        <v>0</v>
      </c>
      <c r="N56" s="147">
        <v>23</v>
      </c>
      <c r="O56" s="147">
        <v>0</v>
      </c>
      <c r="P56" s="147">
        <v>116</v>
      </c>
    </row>
    <row r="57" spans="1:16" ht="14.5" x14ac:dyDescent="0.35">
      <c r="A57" s="128" t="s">
        <v>83</v>
      </c>
      <c r="B57" s="147">
        <v>0</v>
      </c>
      <c r="C57" s="147">
        <v>0</v>
      </c>
      <c r="D57" s="147">
        <v>0</v>
      </c>
      <c r="E57" s="147">
        <v>0</v>
      </c>
      <c r="F57" s="147">
        <v>20</v>
      </c>
      <c r="G57" s="147">
        <v>0</v>
      </c>
      <c r="H57" s="147">
        <v>7</v>
      </c>
      <c r="I57" s="147">
        <v>0</v>
      </c>
      <c r="J57" s="147">
        <v>0</v>
      </c>
      <c r="K57" s="147">
        <v>0</v>
      </c>
      <c r="L57" s="147">
        <v>0</v>
      </c>
      <c r="M57" s="147">
        <v>0</v>
      </c>
      <c r="N57" s="147">
        <v>0</v>
      </c>
      <c r="O57" s="147">
        <v>0</v>
      </c>
      <c r="P57" s="147">
        <v>27</v>
      </c>
    </row>
    <row r="58" spans="1:16" ht="14.5" x14ac:dyDescent="0.35">
      <c r="A58" s="128" t="s">
        <v>146</v>
      </c>
      <c r="B58" s="147">
        <v>0</v>
      </c>
      <c r="C58" s="147">
        <v>0</v>
      </c>
      <c r="D58" s="147">
        <v>27</v>
      </c>
      <c r="E58" s="147">
        <v>0</v>
      </c>
      <c r="F58" s="147">
        <v>0</v>
      </c>
      <c r="G58" s="147">
        <v>0</v>
      </c>
      <c r="H58" s="147">
        <v>0</v>
      </c>
      <c r="I58" s="147">
        <v>0</v>
      </c>
      <c r="J58" s="147">
        <v>0</v>
      </c>
      <c r="K58" s="147">
        <v>0</v>
      </c>
      <c r="L58" s="147">
        <v>0</v>
      </c>
      <c r="M58" s="147">
        <v>0</v>
      </c>
      <c r="N58" s="147">
        <v>0</v>
      </c>
      <c r="O58" s="147">
        <v>0</v>
      </c>
      <c r="P58" s="147">
        <v>27</v>
      </c>
    </row>
    <row r="59" spans="1:16" ht="14.5" x14ac:dyDescent="0.35">
      <c r="A59" s="128" t="s">
        <v>147</v>
      </c>
      <c r="B59" s="147">
        <v>0</v>
      </c>
      <c r="C59" s="147">
        <v>0</v>
      </c>
      <c r="D59" s="147">
        <v>0</v>
      </c>
      <c r="E59" s="147">
        <v>0</v>
      </c>
      <c r="F59" s="147">
        <v>27</v>
      </c>
      <c r="G59" s="147">
        <v>0</v>
      </c>
      <c r="H59" s="147">
        <v>0</v>
      </c>
      <c r="I59" s="147">
        <v>0</v>
      </c>
      <c r="J59" s="147">
        <v>0</v>
      </c>
      <c r="K59" s="147">
        <v>0</v>
      </c>
      <c r="L59" s="147">
        <v>0</v>
      </c>
      <c r="M59" s="147">
        <v>0</v>
      </c>
      <c r="N59" s="147">
        <v>0</v>
      </c>
      <c r="O59" s="147">
        <v>0</v>
      </c>
      <c r="P59" s="147">
        <v>27</v>
      </c>
    </row>
    <row r="60" spans="1:16" ht="14.5" x14ac:dyDescent="0.35">
      <c r="A60" s="128" t="s">
        <v>79</v>
      </c>
      <c r="B60" s="147">
        <v>0</v>
      </c>
      <c r="C60" s="147">
        <v>11</v>
      </c>
      <c r="D60" s="147">
        <v>0</v>
      </c>
      <c r="E60" s="147">
        <v>0</v>
      </c>
      <c r="F60" s="147">
        <v>0</v>
      </c>
      <c r="G60" s="147">
        <v>0</v>
      </c>
      <c r="H60" s="147">
        <v>9</v>
      </c>
      <c r="I60" s="147">
        <v>0</v>
      </c>
      <c r="J60" s="147">
        <v>0</v>
      </c>
      <c r="K60" s="147">
        <v>0</v>
      </c>
      <c r="L60" s="147">
        <v>0</v>
      </c>
      <c r="M60" s="147">
        <v>0</v>
      </c>
      <c r="N60" s="147">
        <v>0</v>
      </c>
      <c r="O60" s="147">
        <v>0</v>
      </c>
      <c r="P60" s="147">
        <v>20</v>
      </c>
    </row>
    <row r="61" spans="1:16" ht="14.5" x14ac:dyDescent="0.35">
      <c r="A61" s="128" t="s">
        <v>82</v>
      </c>
      <c r="B61" s="147">
        <v>0</v>
      </c>
      <c r="C61" s="147">
        <v>0</v>
      </c>
      <c r="D61" s="147">
        <v>0</v>
      </c>
      <c r="E61" s="147">
        <v>0</v>
      </c>
      <c r="F61" s="147">
        <v>0</v>
      </c>
      <c r="G61" s="147">
        <v>0</v>
      </c>
      <c r="H61" s="147">
        <v>0</v>
      </c>
      <c r="I61" s="147">
        <v>0</v>
      </c>
      <c r="J61" s="147">
        <v>0</v>
      </c>
      <c r="K61" s="147">
        <v>20</v>
      </c>
      <c r="L61" s="147">
        <v>0</v>
      </c>
      <c r="M61" s="147">
        <v>0</v>
      </c>
      <c r="N61" s="147">
        <v>0</v>
      </c>
      <c r="O61" s="147">
        <v>0</v>
      </c>
      <c r="P61" s="147">
        <v>20</v>
      </c>
    </row>
    <row r="62" spans="1:16" ht="14.5" x14ac:dyDescent="0.35">
      <c r="A62" s="128" t="s">
        <v>84</v>
      </c>
      <c r="B62" s="147">
        <v>0</v>
      </c>
      <c r="C62" s="147">
        <v>0</v>
      </c>
      <c r="D62" s="147">
        <v>0</v>
      </c>
      <c r="E62" s="147">
        <v>0</v>
      </c>
      <c r="F62" s="147">
        <v>0</v>
      </c>
      <c r="G62" s="147">
        <v>0</v>
      </c>
      <c r="H62" s="147">
        <v>16</v>
      </c>
      <c r="I62" s="147">
        <v>0</v>
      </c>
      <c r="J62" s="147">
        <v>0</v>
      </c>
      <c r="K62" s="147">
        <v>0</v>
      </c>
      <c r="L62" s="147">
        <v>0</v>
      </c>
      <c r="M62" s="147">
        <v>0</v>
      </c>
      <c r="N62" s="147">
        <v>0</v>
      </c>
      <c r="O62" s="147">
        <v>0</v>
      </c>
      <c r="P62" s="147">
        <v>16</v>
      </c>
    </row>
    <row r="63" spans="1:16" ht="14.5" x14ac:dyDescent="0.35">
      <c r="A63" s="128" t="s">
        <v>81</v>
      </c>
      <c r="B63" s="147">
        <v>0</v>
      </c>
      <c r="C63" s="147">
        <v>0</v>
      </c>
      <c r="D63" s="147">
        <v>0</v>
      </c>
      <c r="E63" s="147">
        <v>0</v>
      </c>
      <c r="F63" s="147">
        <v>0</v>
      </c>
      <c r="G63" s="147">
        <v>0</v>
      </c>
      <c r="H63" s="147">
        <v>0</v>
      </c>
      <c r="I63" s="147">
        <v>0</v>
      </c>
      <c r="J63" s="147">
        <v>1</v>
      </c>
      <c r="K63" s="147">
        <v>5</v>
      </c>
      <c r="L63" s="147">
        <v>0</v>
      </c>
      <c r="M63" s="147">
        <v>0</v>
      </c>
      <c r="N63" s="147">
        <v>5</v>
      </c>
      <c r="O63" s="147">
        <v>0</v>
      </c>
      <c r="P63" s="147">
        <v>11</v>
      </c>
    </row>
    <row r="64" spans="1:16" ht="14.5" x14ac:dyDescent="0.35">
      <c r="A64" s="128" t="s">
        <v>62</v>
      </c>
      <c r="B64" s="147">
        <v>0</v>
      </c>
      <c r="C64" s="147">
        <v>0</v>
      </c>
      <c r="D64" s="147">
        <v>0</v>
      </c>
      <c r="E64" s="147">
        <v>0</v>
      </c>
      <c r="F64" s="147">
        <v>0</v>
      </c>
      <c r="G64" s="147">
        <v>0</v>
      </c>
      <c r="H64" s="147">
        <v>0</v>
      </c>
      <c r="I64" s="147">
        <v>0</v>
      </c>
      <c r="J64" s="147">
        <v>0</v>
      </c>
      <c r="K64" s="147">
        <v>4</v>
      </c>
      <c r="L64" s="147">
        <v>0</v>
      </c>
      <c r="M64" s="147">
        <v>0</v>
      </c>
      <c r="N64" s="147">
        <v>7</v>
      </c>
      <c r="O64" s="147">
        <v>0</v>
      </c>
      <c r="P64" s="147">
        <v>11</v>
      </c>
    </row>
    <row r="65" spans="1:16" ht="14.5" x14ac:dyDescent="0.35">
      <c r="A65" s="128" t="s">
        <v>148</v>
      </c>
      <c r="B65" s="147">
        <v>1</v>
      </c>
      <c r="C65" s="147">
        <v>0</v>
      </c>
      <c r="D65" s="147">
        <v>0</v>
      </c>
      <c r="E65" s="147">
        <v>0</v>
      </c>
      <c r="F65" s="147">
        <v>0</v>
      </c>
      <c r="G65" s="147">
        <v>0</v>
      </c>
      <c r="H65" s="147">
        <v>1</v>
      </c>
      <c r="I65" s="147">
        <v>0</v>
      </c>
      <c r="J65" s="147">
        <v>0</v>
      </c>
      <c r="K65" s="147">
        <v>2</v>
      </c>
      <c r="L65" s="147">
        <v>0</v>
      </c>
      <c r="M65" s="147">
        <v>0</v>
      </c>
      <c r="N65" s="147">
        <v>0</v>
      </c>
      <c r="O65" s="147">
        <v>1</v>
      </c>
      <c r="P65" s="147">
        <v>5</v>
      </c>
    </row>
    <row r="66" spans="1:16" ht="14.5" x14ac:dyDescent="0.35">
      <c r="A66" s="128" t="s">
        <v>80</v>
      </c>
      <c r="B66" s="147">
        <v>0</v>
      </c>
      <c r="C66" s="147">
        <v>0</v>
      </c>
      <c r="D66" s="147">
        <v>0</v>
      </c>
      <c r="E66" s="147">
        <v>0</v>
      </c>
      <c r="F66" s="147">
        <v>0</v>
      </c>
      <c r="G66" s="147">
        <v>0</v>
      </c>
      <c r="H66" s="147">
        <v>0</v>
      </c>
      <c r="I66" s="147">
        <v>0</v>
      </c>
      <c r="J66" s="147">
        <v>1</v>
      </c>
      <c r="K66" s="147">
        <v>1</v>
      </c>
      <c r="L66" s="147">
        <v>0</v>
      </c>
      <c r="M66" s="147">
        <v>0</v>
      </c>
      <c r="N66" s="147">
        <v>3</v>
      </c>
      <c r="O66" s="147">
        <v>0</v>
      </c>
      <c r="P66" s="147">
        <v>5</v>
      </c>
    </row>
    <row r="67" spans="1:16" ht="14.5" x14ac:dyDescent="0.35">
      <c r="A67" s="128" t="s">
        <v>122</v>
      </c>
      <c r="B67" s="147">
        <v>0</v>
      </c>
      <c r="C67" s="147">
        <v>0</v>
      </c>
      <c r="D67" s="147">
        <v>0</v>
      </c>
      <c r="E67" s="147">
        <v>0</v>
      </c>
      <c r="F67" s="147">
        <v>0</v>
      </c>
      <c r="G67" s="147">
        <v>0</v>
      </c>
      <c r="H67" s="147">
        <v>0</v>
      </c>
      <c r="I67" s="147">
        <v>5</v>
      </c>
      <c r="J67" s="147">
        <v>0</v>
      </c>
      <c r="K67" s="147">
        <v>0</v>
      </c>
      <c r="L67" s="147">
        <v>0</v>
      </c>
      <c r="M67" s="147">
        <v>0</v>
      </c>
      <c r="N67" s="147">
        <v>0</v>
      </c>
      <c r="O67" s="147">
        <v>0</v>
      </c>
      <c r="P67" s="147">
        <v>5</v>
      </c>
    </row>
    <row r="68" spans="1:16" ht="14.5" x14ac:dyDescent="0.35">
      <c r="A68" s="128" t="s">
        <v>85</v>
      </c>
      <c r="B68" s="147">
        <v>0</v>
      </c>
      <c r="C68" s="147">
        <v>0</v>
      </c>
      <c r="D68" s="147">
        <v>0</v>
      </c>
      <c r="E68" s="147">
        <v>0</v>
      </c>
      <c r="F68" s="147">
        <v>0</v>
      </c>
      <c r="G68" s="147">
        <v>0</v>
      </c>
      <c r="H68" s="147">
        <v>1</v>
      </c>
      <c r="I68" s="147">
        <v>0</v>
      </c>
      <c r="J68" s="147">
        <v>1</v>
      </c>
      <c r="K68" s="147">
        <v>1</v>
      </c>
      <c r="L68" s="147">
        <v>0</v>
      </c>
      <c r="M68" s="147">
        <v>0</v>
      </c>
      <c r="N68" s="147">
        <v>0</v>
      </c>
      <c r="O68" s="147">
        <v>1</v>
      </c>
      <c r="P68" s="147">
        <v>4</v>
      </c>
    </row>
    <row r="69" spans="1:16" ht="14.5" x14ac:dyDescent="0.35">
      <c r="A69" s="128" t="s">
        <v>144</v>
      </c>
      <c r="B69" s="147">
        <v>0</v>
      </c>
      <c r="C69" s="147">
        <v>0</v>
      </c>
      <c r="D69" s="147">
        <v>0</v>
      </c>
      <c r="E69" s="147">
        <v>0</v>
      </c>
      <c r="F69" s="147">
        <v>1</v>
      </c>
      <c r="G69" s="147">
        <v>1</v>
      </c>
      <c r="H69" s="147">
        <v>0</v>
      </c>
      <c r="I69" s="147">
        <v>0</v>
      </c>
      <c r="J69" s="147">
        <v>0</v>
      </c>
      <c r="K69" s="147">
        <v>0</v>
      </c>
      <c r="L69" s="147">
        <v>0</v>
      </c>
      <c r="M69" s="147">
        <v>0</v>
      </c>
      <c r="N69" s="147">
        <v>0</v>
      </c>
      <c r="O69" s="147">
        <v>0</v>
      </c>
      <c r="P69" s="147">
        <v>2</v>
      </c>
    </row>
    <row r="70" spans="1:16" ht="14.5" x14ac:dyDescent="0.35">
      <c r="A70" s="128" t="s">
        <v>149</v>
      </c>
      <c r="B70" s="147">
        <v>0</v>
      </c>
      <c r="C70" s="147">
        <v>0</v>
      </c>
      <c r="D70" s="147">
        <v>0</v>
      </c>
      <c r="E70" s="147">
        <v>0</v>
      </c>
      <c r="F70" s="147">
        <v>0</v>
      </c>
      <c r="G70" s="147">
        <v>0</v>
      </c>
      <c r="H70" s="147">
        <v>0</v>
      </c>
      <c r="I70" s="147">
        <v>0</v>
      </c>
      <c r="J70" s="147">
        <v>0</v>
      </c>
      <c r="K70" s="147">
        <v>0</v>
      </c>
      <c r="L70" s="147">
        <v>1</v>
      </c>
      <c r="M70" s="147">
        <v>0</v>
      </c>
      <c r="N70" s="147">
        <v>0</v>
      </c>
      <c r="O70" s="147">
        <v>0</v>
      </c>
      <c r="P70" s="147">
        <v>0</v>
      </c>
    </row>
    <row r="71" spans="1:16" ht="14.5" x14ac:dyDescent="0.35">
      <c r="A71" s="128" t="s">
        <v>86</v>
      </c>
      <c r="B71" s="147">
        <v>0</v>
      </c>
      <c r="C71" s="147">
        <v>0</v>
      </c>
      <c r="D71" s="147">
        <v>0</v>
      </c>
      <c r="E71" s="147">
        <v>0</v>
      </c>
      <c r="F71" s="147">
        <v>0</v>
      </c>
      <c r="G71" s="147">
        <v>0</v>
      </c>
      <c r="H71" s="147">
        <v>0</v>
      </c>
      <c r="I71" s="147">
        <v>0</v>
      </c>
      <c r="J71" s="147">
        <v>0</v>
      </c>
      <c r="K71" s="147">
        <v>0</v>
      </c>
      <c r="L71" s="147">
        <v>1</v>
      </c>
      <c r="M71" s="147">
        <v>0</v>
      </c>
      <c r="N71" s="147">
        <v>0</v>
      </c>
      <c r="O71" s="147">
        <v>0</v>
      </c>
      <c r="P71" s="147">
        <v>0</v>
      </c>
    </row>
    <row r="72" spans="1:16" ht="14.5" x14ac:dyDescent="0.35">
      <c r="A72" s="128" t="s">
        <v>66</v>
      </c>
      <c r="B72" s="128">
        <v>0</v>
      </c>
      <c r="C72" s="128">
        <v>0</v>
      </c>
      <c r="D72" s="161">
        <v>0</v>
      </c>
      <c r="E72" s="161">
        <v>0</v>
      </c>
      <c r="F72" s="161">
        <v>0</v>
      </c>
      <c r="G72" s="161">
        <v>0</v>
      </c>
      <c r="H72" s="161">
        <v>0</v>
      </c>
      <c r="I72" s="161">
        <v>0</v>
      </c>
      <c r="J72" s="161">
        <v>1</v>
      </c>
      <c r="K72" s="161">
        <v>0</v>
      </c>
      <c r="L72" s="161">
        <v>0</v>
      </c>
      <c r="M72" s="161">
        <v>0</v>
      </c>
      <c r="N72" s="161">
        <v>0</v>
      </c>
      <c r="O72" s="161">
        <v>0</v>
      </c>
      <c r="P72" s="147">
        <v>0</v>
      </c>
    </row>
    <row r="74" spans="1:16" ht="18.5" x14ac:dyDescent="0.45">
      <c r="A74" s="130" t="s">
        <v>115</v>
      </c>
    </row>
    <row r="76" spans="1:16" ht="14.5" x14ac:dyDescent="0.35">
      <c r="A76" s="128" t="s">
        <v>34</v>
      </c>
      <c r="B76" s="128" t="s">
        <v>87</v>
      </c>
    </row>
    <row r="77" spans="1:16" ht="14.5" x14ac:dyDescent="0.35">
      <c r="A77" s="128" t="s">
        <v>35</v>
      </c>
      <c r="B77" s="128" t="s">
        <v>88</v>
      </c>
    </row>
    <row r="78" spans="1:16" ht="14.5" x14ac:dyDescent="0.35">
      <c r="A78" s="128" t="s">
        <v>36</v>
      </c>
      <c r="B78" s="128" t="s">
        <v>89</v>
      </c>
    </row>
    <row r="79" spans="1:16" ht="14.5" x14ac:dyDescent="0.35">
      <c r="A79" s="128" t="s">
        <v>37</v>
      </c>
      <c r="B79" s="128" t="s">
        <v>90</v>
      </c>
    </row>
    <row r="80" spans="1:16" ht="14.5" x14ac:dyDescent="0.35">
      <c r="A80" s="128" t="s">
        <v>38</v>
      </c>
      <c r="B80" s="128" t="s">
        <v>91</v>
      </c>
    </row>
    <row r="81" spans="1:2" ht="14.5" x14ac:dyDescent="0.35">
      <c r="A81" s="128" t="s">
        <v>39</v>
      </c>
      <c r="B81" s="128" t="s">
        <v>92</v>
      </c>
    </row>
    <row r="82" spans="1:2" ht="14.5" x14ac:dyDescent="0.35">
      <c r="A82" s="128" t="s">
        <v>40</v>
      </c>
      <c r="B82" s="128" t="s">
        <v>93</v>
      </c>
    </row>
    <row r="83" spans="1:2" ht="14.5" x14ac:dyDescent="0.35">
      <c r="A83" s="128" t="s">
        <v>41</v>
      </c>
      <c r="B83" s="128" t="s">
        <v>94</v>
      </c>
    </row>
    <row r="84" spans="1:2" ht="14.5" x14ac:dyDescent="0.35">
      <c r="A84" s="128" t="s">
        <v>42</v>
      </c>
      <c r="B84" s="128" t="s">
        <v>95</v>
      </c>
    </row>
    <row r="85" spans="1:2" ht="14.5" x14ac:dyDescent="0.35">
      <c r="A85" s="128" t="s">
        <v>43</v>
      </c>
      <c r="B85" s="128" t="s">
        <v>96</v>
      </c>
    </row>
    <row r="86" spans="1:2" ht="14.5" x14ac:dyDescent="0.35">
      <c r="A86" s="128" t="s">
        <v>44</v>
      </c>
      <c r="B86" s="128" t="s">
        <v>97</v>
      </c>
    </row>
    <row r="87" spans="1:2" ht="14.5" x14ac:dyDescent="0.35">
      <c r="A87" s="128" t="s">
        <v>45</v>
      </c>
      <c r="B87" s="128" t="s">
        <v>98</v>
      </c>
    </row>
    <row r="88" spans="1:2" ht="14.5" x14ac:dyDescent="0.35">
      <c r="A88" s="128" t="s">
        <v>46</v>
      </c>
      <c r="B88" s="128" t="s">
        <v>99</v>
      </c>
    </row>
    <row r="89" spans="1:2" ht="14.5" x14ac:dyDescent="0.35">
      <c r="A89" s="128" t="s">
        <v>47</v>
      </c>
      <c r="B89" s="128" t="s">
        <v>100</v>
      </c>
    </row>
    <row r="90" spans="1:2" ht="14.5" x14ac:dyDescent="0.35">
      <c r="A90" s="128" t="s">
        <v>48</v>
      </c>
      <c r="B90" s="128" t="s">
        <v>101</v>
      </c>
    </row>
    <row r="91" spans="1:2" ht="14.5" x14ac:dyDescent="0.35">
      <c r="A91" s="128" t="s">
        <v>49</v>
      </c>
      <c r="B91" s="128" t="s">
        <v>102</v>
      </c>
    </row>
    <row r="92" spans="1:2" ht="14.5" x14ac:dyDescent="0.35">
      <c r="A92" s="128" t="s">
        <v>50</v>
      </c>
      <c r="B92" s="128" t="s">
        <v>103</v>
      </c>
    </row>
    <row r="93" spans="1:2" ht="14.5" x14ac:dyDescent="0.35">
      <c r="A93" s="128" t="s">
        <v>51</v>
      </c>
      <c r="B93" s="128" t="s">
        <v>104</v>
      </c>
    </row>
    <row r="94" spans="1:2" ht="14.5" x14ac:dyDescent="0.35">
      <c r="A94" s="128" t="s">
        <v>52</v>
      </c>
      <c r="B94" s="128" t="s">
        <v>105</v>
      </c>
    </row>
    <row r="95" spans="1:2" ht="14.5" x14ac:dyDescent="0.35">
      <c r="A95" s="128" t="s">
        <v>53</v>
      </c>
      <c r="B95" s="128" t="s">
        <v>106</v>
      </c>
    </row>
    <row r="96" spans="1:2" ht="14.5" x14ac:dyDescent="0.35">
      <c r="A96" s="128" t="s">
        <v>54</v>
      </c>
      <c r="B96" s="128" t="s">
        <v>107</v>
      </c>
    </row>
    <row r="97" spans="1:2" ht="14.5" x14ac:dyDescent="0.35">
      <c r="A97" s="128" t="s">
        <v>55</v>
      </c>
      <c r="B97" s="128" t="s">
        <v>108</v>
      </c>
    </row>
    <row r="98" spans="1:2" ht="14.5" x14ac:dyDescent="0.35">
      <c r="A98" s="128" t="s">
        <v>56</v>
      </c>
      <c r="B98" s="128" t="s">
        <v>109</v>
      </c>
    </row>
    <row r="99" spans="1:2" ht="14.5" x14ac:dyDescent="0.35">
      <c r="A99" s="128" t="s">
        <v>57</v>
      </c>
      <c r="B99" s="128" t="s">
        <v>110</v>
      </c>
    </row>
    <row r="100" spans="1:2" ht="14.5" x14ac:dyDescent="0.35">
      <c r="A100" s="128" t="s">
        <v>58</v>
      </c>
      <c r="B100" s="128" t="s">
        <v>111</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Helårsbalans</vt:lpstr>
      <vt:lpstr>2024_2025_kvartal</vt:lpstr>
      <vt:lpstr>2025_2026_kvartal</vt:lpstr>
      <vt:lpstr>Handel per land 2024-2025</vt:lpstr>
      <vt:lpstr>Handel per kategori 2021-2025</vt:lpstr>
      <vt:lpstr>Detaljerad import och 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Marknadsbalans nötkött</dc:title>
  <dc:creator>Jordbruksverket@jordbruksverket.se</dc:creator>
  <cp:lastModifiedBy>Åsa Lannhard Öberg</cp:lastModifiedBy>
  <dcterms:created xsi:type="dcterms:W3CDTF">2021-04-07T08:36:25Z</dcterms:created>
  <dcterms:modified xsi:type="dcterms:W3CDTF">2026-08-31T08:16:12Z</dcterms:modified>
</cp:coreProperties>
</file>