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3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Marknadsbalanser animalier\Balans ÄGG\"/>
    </mc:Choice>
  </mc:AlternateContent>
  <xr:revisionPtr revIDLastSave="0" documentId="13_ncr:1_{CD421BC0-C73B-4847-84B1-57E7346A1212}" xr6:coauthVersionLast="36" xr6:coauthVersionMax="36" xr10:uidLastSave="{00000000-0000-0000-0000-000000000000}"/>
  <bookViews>
    <workbookView xWindow="1520" yWindow="1520" windowWidth="22560" windowHeight="13110" activeTab="2" xr2:uid="{00000000-000D-0000-FFFF-FFFF00000000}"/>
  </bookViews>
  <sheets>
    <sheet name="Helårsbalans" sheetId="1" r:id="rId1"/>
    <sheet name="2023_2024_kvartal" sheetId="12" r:id="rId2"/>
    <sheet name="2024_2025_kvartal" sheetId="13" r:id="rId3"/>
    <sheet name="Handel per land 2023-2024" sheetId="6" r:id="rId4"/>
    <sheet name="Handel per kategori 2020-2024" sheetId="8" r:id="rId5"/>
    <sheet name="Detaljerad handel 2024" sheetId="11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3" l="1"/>
  <c r="D11" i="13"/>
  <c r="H11" i="13"/>
  <c r="B11" i="13"/>
  <c r="E10" i="13"/>
  <c r="F10" i="13" s="1"/>
  <c r="E9" i="13"/>
  <c r="F9" i="13" s="1"/>
  <c r="H14" i="13"/>
  <c r="D14" i="13"/>
  <c r="C14" i="13"/>
  <c r="B14" i="13"/>
  <c r="E13" i="13"/>
  <c r="G13" i="13" s="1"/>
  <c r="E12" i="13"/>
  <c r="G12" i="13" s="1"/>
  <c r="E8" i="13"/>
  <c r="G8" i="13" s="1"/>
  <c r="E7" i="13"/>
  <c r="G7" i="13" s="1"/>
  <c r="E6" i="13"/>
  <c r="G6" i="13" s="1"/>
  <c r="F11" i="13" l="1"/>
  <c r="E11" i="13"/>
  <c r="G10" i="13"/>
  <c r="G9" i="13"/>
  <c r="E14" i="13"/>
  <c r="G14" i="13"/>
  <c r="F6" i="13"/>
  <c r="F7" i="13"/>
  <c r="F12" i="13"/>
  <c r="F8" i="13"/>
  <c r="F13" i="13"/>
  <c r="C28" i="8"/>
  <c r="D28" i="8"/>
  <c r="E28" i="8"/>
  <c r="F28" i="8"/>
  <c r="B28" i="8"/>
  <c r="C19" i="8"/>
  <c r="D19" i="8"/>
  <c r="E19" i="8"/>
  <c r="F19" i="8"/>
  <c r="B19" i="8"/>
  <c r="G11" i="13" l="1"/>
  <c r="F14" i="13"/>
  <c r="M28" i="11"/>
  <c r="M29" i="11"/>
  <c r="M30" i="11"/>
  <c r="M31" i="11"/>
  <c r="M32" i="11"/>
  <c r="M33" i="11"/>
  <c r="M34" i="11"/>
  <c r="M35" i="11"/>
  <c r="M36" i="11"/>
  <c r="M37" i="11"/>
  <c r="M38" i="11"/>
  <c r="M39" i="11"/>
  <c r="M40" i="11"/>
  <c r="M41" i="11"/>
  <c r="M42" i="11"/>
  <c r="M43" i="11"/>
  <c r="M44" i="11"/>
  <c r="M45" i="11"/>
  <c r="M46" i="11"/>
  <c r="M47" i="11"/>
  <c r="M48" i="11"/>
  <c r="M49" i="11"/>
  <c r="M50" i="11"/>
  <c r="M51" i="11"/>
  <c r="M52" i="11"/>
  <c r="M53" i="11"/>
  <c r="M54" i="11"/>
  <c r="M55" i="11"/>
  <c r="M27" i="11"/>
  <c r="N6" i="11"/>
  <c r="N7" i="11"/>
  <c r="N8" i="11"/>
  <c r="N9" i="11"/>
  <c r="N10" i="11"/>
  <c r="N11" i="11"/>
  <c r="N12" i="11"/>
  <c r="N13" i="11"/>
  <c r="N14" i="11"/>
  <c r="N15" i="11"/>
  <c r="N16" i="11"/>
  <c r="N17" i="11"/>
  <c r="N18" i="11"/>
  <c r="N19" i="11"/>
  <c r="N20" i="11"/>
  <c r="N21" i="11"/>
  <c r="N5" i="11"/>
  <c r="H23" i="12" l="1"/>
  <c r="D23" i="12"/>
  <c r="C23" i="12"/>
  <c r="B23" i="12"/>
  <c r="E22" i="12"/>
  <c r="G22" i="12" s="1"/>
  <c r="E21" i="12"/>
  <c r="F21" i="12" s="1"/>
  <c r="E44" i="1"/>
  <c r="F44" i="1" s="1"/>
  <c r="E23" i="12" l="1"/>
  <c r="G21" i="12"/>
  <c r="G23" i="12" s="1"/>
  <c r="F22" i="12"/>
  <c r="F23" i="12" s="1"/>
  <c r="G44" i="1"/>
  <c r="E19" i="12"/>
  <c r="G19" i="12" s="1"/>
  <c r="E18" i="12"/>
  <c r="G18" i="12" s="1"/>
  <c r="H20" i="12"/>
  <c r="D20" i="12"/>
  <c r="C20" i="12"/>
  <c r="B20" i="12"/>
  <c r="E20" i="12" l="1"/>
  <c r="G20" i="12"/>
  <c r="F18" i="12"/>
  <c r="F19" i="12"/>
  <c r="H17" i="12"/>
  <c r="D17" i="12"/>
  <c r="C17" i="12"/>
  <c r="B17" i="12"/>
  <c r="E16" i="12"/>
  <c r="G16" i="12" s="1"/>
  <c r="E15" i="12"/>
  <c r="G15" i="12" s="1"/>
  <c r="F20" i="12" l="1"/>
  <c r="G17" i="12"/>
  <c r="E17" i="12"/>
  <c r="F15" i="12"/>
  <c r="F16" i="12"/>
  <c r="C11" i="12"/>
  <c r="D11" i="12"/>
  <c r="H11" i="12"/>
  <c r="B11" i="12"/>
  <c r="E10" i="12"/>
  <c r="G10" i="12" s="1"/>
  <c r="H14" i="12"/>
  <c r="D14" i="12"/>
  <c r="C14" i="12"/>
  <c r="B14" i="12"/>
  <c r="E13" i="12"/>
  <c r="E12" i="12"/>
  <c r="G12" i="12" s="1"/>
  <c r="E9" i="12"/>
  <c r="G9" i="12" s="1"/>
  <c r="E8" i="12"/>
  <c r="G8" i="12" s="1"/>
  <c r="E7" i="12"/>
  <c r="G7" i="12" s="1"/>
  <c r="G11" i="12" l="1"/>
  <c r="F7" i="12"/>
  <c r="F17" i="12"/>
  <c r="E11" i="12"/>
  <c r="E14" i="12"/>
  <c r="F12" i="12"/>
  <c r="F10" i="12"/>
  <c r="F13" i="12"/>
  <c r="G13" i="12"/>
  <c r="G14" i="12" s="1"/>
  <c r="F8" i="12"/>
  <c r="F9" i="12"/>
  <c r="F11" i="12" l="1"/>
  <c r="F14" i="12"/>
  <c r="E43" i="1"/>
  <c r="G43" i="1" s="1"/>
  <c r="F43" i="1" l="1"/>
  <c r="E42" i="1" l="1"/>
  <c r="G42" i="1" s="1"/>
  <c r="F42" i="1" l="1"/>
  <c r="F25" i="6" l="1"/>
  <c r="E25" i="6"/>
  <c r="D25" i="6"/>
  <c r="C25" i="6"/>
  <c r="B25" i="6"/>
  <c r="F24" i="6"/>
  <c r="E24" i="6"/>
  <c r="D24" i="6"/>
  <c r="C24" i="6"/>
  <c r="B24" i="6"/>
  <c r="F11" i="6"/>
  <c r="E11" i="6"/>
  <c r="D11" i="6"/>
  <c r="C11" i="6"/>
  <c r="B11" i="6"/>
  <c r="F10" i="6"/>
  <c r="E10" i="6"/>
  <c r="D10" i="6"/>
  <c r="C10" i="6"/>
  <c r="B10" i="6"/>
  <c r="D12" i="6" l="1"/>
  <c r="B26" i="6"/>
  <c r="E12" i="6"/>
  <c r="C26" i="6"/>
  <c r="G10" i="6"/>
  <c r="C12" i="6"/>
  <c r="F12" i="6"/>
  <c r="D26" i="6"/>
  <c r="E26" i="6"/>
  <c r="G24" i="6"/>
  <c r="F26" i="6"/>
  <c r="G11" i="6"/>
  <c r="B12" i="6"/>
  <c r="G25" i="6"/>
  <c r="G26" i="6" l="1"/>
  <c r="G12" i="6"/>
  <c r="E45" i="1" l="1"/>
  <c r="E39" i="1"/>
  <c r="F39" i="1" s="1"/>
  <c r="E40" i="1"/>
  <c r="F40" i="1" s="1"/>
  <c r="E41" i="1"/>
  <c r="F41" i="1" s="1"/>
  <c r="F45" i="1" l="1"/>
  <c r="G45" i="1"/>
  <c r="G41" i="1"/>
  <c r="G40" i="1"/>
  <c r="G39" i="1"/>
  <c r="E38" i="1" l="1"/>
  <c r="G38" i="1" s="1"/>
  <c r="E37" i="1"/>
  <c r="G37" i="1" s="1"/>
  <c r="E36" i="1"/>
  <c r="G36" i="1" s="1"/>
  <c r="E35" i="1"/>
  <c r="G35" i="1" s="1"/>
  <c r="E34" i="1"/>
  <c r="F34" i="1" s="1"/>
  <c r="E33" i="1"/>
  <c r="G33" i="1" s="1"/>
  <c r="E32" i="1"/>
  <c r="G32" i="1" s="1"/>
  <c r="E31" i="1"/>
  <c r="F31" i="1" s="1"/>
  <c r="E30" i="1"/>
  <c r="G30" i="1" s="1"/>
  <c r="E29" i="1"/>
  <c r="G29" i="1" s="1"/>
  <c r="E28" i="1"/>
  <c r="G28" i="1" s="1"/>
  <c r="E27" i="1"/>
  <c r="G27" i="1" s="1"/>
  <c r="E26" i="1"/>
  <c r="F26" i="1" s="1"/>
  <c r="E25" i="1"/>
  <c r="G25" i="1" s="1"/>
  <c r="E24" i="1"/>
  <c r="G24" i="1" s="1"/>
  <c r="E23" i="1"/>
  <c r="G23" i="1" s="1"/>
  <c r="E22" i="1"/>
  <c r="G22" i="1" s="1"/>
  <c r="E21" i="1"/>
  <c r="G21" i="1" s="1"/>
  <c r="E20" i="1"/>
  <c r="G20" i="1" s="1"/>
  <c r="E19" i="1"/>
  <c r="F19" i="1" s="1"/>
  <c r="E18" i="1"/>
  <c r="F18" i="1" s="1"/>
  <c r="E17" i="1"/>
  <c r="G17" i="1" s="1"/>
  <c r="E16" i="1"/>
  <c r="G16" i="1" s="1"/>
  <c r="F21" i="1" l="1"/>
  <c r="F37" i="1"/>
  <c r="G18" i="1"/>
  <c r="G34" i="1"/>
  <c r="G19" i="1"/>
  <c r="F30" i="1"/>
  <c r="F35" i="1"/>
  <c r="F22" i="1"/>
  <c r="F29" i="1"/>
  <c r="G26" i="1"/>
  <c r="G31" i="1"/>
  <c r="F24" i="1"/>
  <c r="F32" i="1"/>
  <c r="F16" i="1"/>
  <c r="F27" i="1"/>
  <c r="F38" i="1"/>
  <c r="F17" i="1"/>
  <c r="F25" i="1"/>
  <c r="F33" i="1"/>
  <c r="F20" i="1"/>
  <c r="F28" i="1"/>
  <c r="F36" i="1"/>
  <c r="F23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statistikdatabasen.scb.se</author>
    <author>www.statistikdatabasen.scb.se</author>
  </authors>
  <commentList>
    <comment ref="A48" authorId="0" shapeId="0" xr:uid="{690DC9E6-0650-44C2-A271-7DB3DD8BBF78}">
      <text>
        <r>
          <rPr>
            <sz val="9"/>
            <color rgb="FF000000"/>
            <rFont val="Tahoma"/>
            <family val="2"/>
          </rPr>
          <t xml:space="preserve">Nordmakedonien hette tidigare Makedonien men namnet ändrades under 2019. Namnet Nordmakedonien används även för åren före 2019 i denna tabell.
</t>
        </r>
      </text>
    </comment>
    <comment ref="B193" authorId="1" shapeId="0" xr:uid="{6AB25351-F44D-4D03-9344-9B6AEE5B9471}">
      <text>
        <r>
          <rPr>
            <sz val="9"/>
            <color rgb="FF000000"/>
            <rFont val="Tahoma"/>
            <family val="2"/>
          </rPr>
          <t xml:space="preserve">Nordmakedonien hette tidigare Makedonien men namnet ändrades under 2019. Namnet Nordmakedonien används även för åren före 2019 i denna tabell.
</t>
        </r>
      </text>
    </comment>
  </commentList>
</comments>
</file>

<file path=xl/sharedStrings.xml><?xml version="1.0" encoding="utf-8"?>
<sst xmlns="http://schemas.openxmlformats.org/spreadsheetml/2006/main" count="256" uniqueCount="131">
  <si>
    <t>Produktion</t>
  </si>
  <si>
    <t>Import</t>
  </si>
  <si>
    <t>Export</t>
  </si>
  <si>
    <t>Totalkonsumtion</t>
  </si>
  <si>
    <t>Totalkonsumtion kg/capita</t>
  </si>
  <si>
    <t>Befolkning</t>
  </si>
  <si>
    <t>Källa: Jordbruksverket, Statistiska centralbyrån och Svenska Ägg</t>
  </si>
  <si>
    <t xml:space="preserve">Information om beräkningen finns under fliken "Helårsbalans". </t>
  </si>
  <si>
    <t>År</t>
  </si>
  <si>
    <t>Totalt</t>
  </si>
  <si>
    <t>Polen</t>
  </si>
  <si>
    <t>Finland</t>
  </si>
  <si>
    <t>Nederländerna</t>
  </si>
  <si>
    <t>Danmark</t>
  </si>
  <si>
    <t>Övriga</t>
  </si>
  <si>
    <t>Skalägg</t>
  </si>
  <si>
    <t>Äggprodukter</t>
  </si>
  <si>
    <t>Tyskland</t>
  </si>
  <si>
    <t>2020</t>
  </si>
  <si>
    <t>Produktkategori</t>
  </si>
  <si>
    <t>Förändring föregående år</t>
  </si>
  <si>
    <t>2021</t>
  </si>
  <si>
    <t>Summa import</t>
  </si>
  <si>
    <t>Summa export</t>
  </si>
  <si>
    <t xml:space="preserve">IMPORT </t>
  </si>
  <si>
    <t>ton äggekvivalenter</t>
  </si>
  <si>
    <t>EXPORT</t>
  </si>
  <si>
    <t>2022</t>
  </si>
  <si>
    <t>2023 jan-mar</t>
  </si>
  <si>
    <t>2023 jan-jun</t>
  </si>
  <si>
    <t>2023 jan-sep</t>
  </si>
  <si>
    <t>2023 jan-dec</t>
  </si>
  <si>
    <t>Det är Svenska Ägg som tar fram dessa omräkningstal.</t>
  </si>
  <si>
    <t>Bra att veta om beräkningen</t>
  </si>
  <si>
    <t>I balansen är handeln med äggprodukter omräknad till den vikt färska ägg med skal har, alltså skaläggsekvivalenter, för att möjliggöra en jämförelse med produktionen av ägg.</t>
  </si>
  <si>
    <t xml:space="preserve">I äggbalansen ingår endast handeln med ägg i form av skalägg och äggprodukter, inte ägg som ingrediens i sammansatta livsmedel. </t>
  </si>
  <si>
    <t>Produktion beräknas genom att dividera invägningen via Svenska Äggs medlemspackerier med:</t>
  </si>
  <si>
    <t xml:space="preserve">Totalkonsumtionen är framräknad som produktion+import-export. För helår visas den officiella siffran för totalkonsumtionen medan den baseras på en inofficiell beräkning för kvartal.  </t>
  </si>
  <si>
    <t xml:space="preserve">Totalkonsumtionen i kg/capita är framräknad genom att dividera summan för riket med ett snitt av befolkningen aktuell period. </t>
  </si>
  <si>
    <t>2023</t>
  </si>
  <si>
    <t>Totalt 2023</t>
  </si>
  <si>
    <t>04070030</t>
  </si>
  <si>
    <t>04070090</t>
  </si>
  <si>
    <t>04072100</t>
  </si>
  <si>
    <t>04072910</t>
  </si>
  <si>
    <t>04072990</t>
  </si>
  <si>
    <t>04079010</t>
  </si>
  <si>
    <t>04079090</t>
  </si>
  <si>
    <t>04081180</t>
  </si>
  <si>
    <t>04081981</t>
  </si>
  <si>
    <t>04081989</t>
  </si>
  <si>
    <t>04089180</t>
  </si>
  <si>
    <t>04089980</t>
  </si>
  <si>
    <t>35021190</t>
  </si>
  <si>
    <t>35021990</t>
  </si>
  <si>
    <t>Totalt per land</t>
  </si>
  <si>
    <t>Belgien</t>
  </si>
  <si>
    <t>Japan</t>
  </si>
  <si>
    <t>Norge</t>
  </si>
  <si>
    <t>Sydkorea</t>
  </si>
  <si>
    <t>Färöarna</t>
  </si>
  <si>
    <t>Spanien</t>
  </si>
  <si>
    <t>Bulgarien</t>
  </si>
  <si>
    <t>Förenade kungariket (Storbritannien och Nordirland)</t>
  </si>
  <si>
    <t>Estland</t>
  </si>
  <si>
    <t>Frankrike</t>
  </si>
  <si>
    <t>Italien</t>
  </si>
  <si>
    <t>Ukraina</t>
  </si>
  <si>
    <t>Bunkring och underhåll</t>
  </si>
  <si>
    <t>Saudiarabien</t>
  </si>
  <si>
    <t>Lettland</t>
  </si>
  <si>
    <t>Nordmakedonien</t>
  </si>
  <si>
    <t>Grekland</t>
  </si>
  <si>
    <t>Tjeckien</t>
  </si>
  <si>
    <t>Österrike</t>
  </si>
  <si>
    <t>Marocko</t>
  </si>
  <si>
    <t>Georgien</t>
  </si>
  <si>
    <t>Litauen</t>
  </si>
  <si>
    <t xml:space="preserve">Ägg av tama fjäderfä med skal, färska, konserverade eller kokta (exkl. för kläckning) </t>
  </si>
  <si>
    <t xml:space="preserve">Fågelägg med skal, färska, konserverade eller kokta (exkl. av tama fjäderfä) </t>
  </si>
  <si>
    <t xml:space="preserve">Ägg av höns av arten Gallus domesticus, med skal, färska (exkl. befruktade ägg för inkubering) </t>
  </si>
  <si>
    <t xml:space="preserve">Ägg av tama fjäderfä, med skal, färska (exkl. av arten Gallus domesticus samt befruktade ägg för inkubering) </t>
  </si>
  <si>
    <t xml:space="preserve">Fågelägg med skal, färska (exkl. av tama fjäderfä samt befruktade ägg för inkubering) </t>
  </si>
  <si>
    <t xml:space="preserve">Ägg av tama fjäderfä med skal, konserverade eller kokta </t>
  </si>
  <si>
    <t xml:space="preserve">Fågelägg med skal, konserverade eller kokta (exkl. av tama fjäderfä) </t>
  </si>
  <si>
    <t xml:space="preserve">Äggulor, torkade, lämpliga som livsmedel, även försatt med socker eller annat sötningsmedel </t>
  </si>
  <si>
    <t xml:space="preserve">Äggulor, flytande, även försatta med socker eller annat sötningsmedel, lämplig som livsmedel </t>
  </si>
  <si>
    <t xml:space="preserve">Äggulor, andra än flytande, frysta eller på annat sätt konserverade, även försatta med socker eller annat sötningsmedel, lämplig som livsmedel, men ej torkade </t>
  </si>
  <si>
    <t xml:space="preserve">Fågelägg utan skal, torkade, lämplig som livsmedel, även försatta med socker eller annat sötningsmedel (exkl. äggulor) </t>
  </si>
  <si>
    <t xml:space="preserve">Fågelägg utan skal, färska, ångkokta eller kokta i vatten, gjutna, frysta eller på annat sätt konserverade, även försatta med socker eller annat sötningsmedel, lämpliga som livsmedel, men ej torkade (exkl. äggulor) </t>
  </si>
  <si>
    <t xml:space="preserve">Äggalbumin, torkat, t.ex. i ark, fjäll, flingor eller pulver, lämpligt som livsmedel </t>
  </si>
  <si>
    <t xml:space="preserve">Äggalbumin, lämpligt som livsmedel (exkl. torkat, t.ex. i ark, fjäll, flingor eller pulver) </t>
  </si>
  <si>
    <t>Land</t>
  </si>
  <si>
    <t>Förklaring KN-nummer</t>
  </si>
  <si>
    <t>2024 jan-mar</t>
  </si>
  <si>
    <t>Förändring 23/22</t>
  </si>
  <si>
    <t>Förändring Q1 24/23</t>
  </si>
  <si>
    <t>2024 jan-jun</t>
  </si>
  <si>
    <t>Förändring Q1-2 24/23</t>
  </si>
  <si>
    <t>2024 jan-sep</t>
  </si>
  <si>
    <t>Förändring Q1-3 24/23</t>
  </si>
  <si>
    <t>2024 jan-dec</t>
  </si>
  <si>
    <t>Förändring Q1-4 24/23</t>
  </si>
  <si>
    <t>Import av ägg och äggprodukter per land 2024, ton produktvikt</t>
  </si>
  <si>
    <t>KN-nummer</t>
  </si>
  <si>
    <t>Totalt per kategori</t>
  </si>
  <si>
    <t>Kina</t>
  </si>
  <si>
    <t>Export av ägg och äggprodukter per land 2024, ton produktvikt</t>
  </si>
  <si>
    <t>2024</t>
  </si>
  <si>
    <t>Totalt 2024</t>
  </si>
  <si>
    <t>Import av ägg och äggprodukter från de fyra största avsändarländerna, ton äggekvivalenter</t>
  </si>
  <si>
    <t>Export av ägg och äggprodukter till de fyra största mottagarländerna, ton äggekvivalenter</t>
  </si>
  <si>
    <t>Filippinerna</t>
  </si>
  <si>
    <t>Turkiet</t>
  </si>
  <si>
    <t>Island</t>
  </si>
  <si>
    <t>Svensk marknadsbalans ägg, 1 000 ton skaläggsekvivalenter</t>
  </si>
  <si>
    <t>Import av ägg per kategori, ton skaläggsekvivalenter</t>
  </si>
  <si>
    <t>Export av ägg per kategori, ton skaläggsekvivalenter</t>
  </si>
  <si>
    <t>0,65 (-00), 0,73 (01-06), 0,744 (07), 0,7642 (08), 0,76337 (09), 0,7741 (10), 0,79 (11), 0,8 (12-13), 0,82 (14), 0,83 (15), 0,865 (16), 0,86 (17), 0,87 (18-21) och 0,85 (22-24).</t>
  </si>
  <si>
    <t xml:space="preserve">Beräkningen innebär att 2024 såldes 15 procent av äggen utan Svenska Äggs medlemspackerier som mellanhand, t.ex. i gårdsbutik och på torgmarknader. </t>
  </si>
  <si>
    <t>Svensk försörjningsgrad</t>
  </si>
  <si>
    <t xml:space="preserve">Svensk försörjningsgrad beräknas genom att dividera produktionen med totalkonsumtionen. Den visar vår kapacitet att tillgodose efterfrågan med svenskproducerade livsmedel under en avgränsad historisk period, vanligtvis ett år. </t>
  </si>
  <si>
    <t>Förändring 24/23</t>
  </si>
  <si>
    <t>2025 jan-mar</t>
  </si>
  <si>
    <t>Förändring Q1 25/24</t>
  </si>
  <si>
    <t>2025 jan-jun</t>
  </si>
  <si>
    <t>Förändring Q1-2 25/24</t>
  </si>
  <si>
    <t>2025 jan-sep</t>
  </si>
  <si>
    <t>Förändring Q1-3 25/24</t>
  </si>
  <si>
    <t>2025 jan-dec</t>
  </si>
  <si>
    <t>Förändring Q1-4 25/24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</si>
</sst>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0.0%"/>
    <numFmt numFmtId="166" formatCode="#,##0.0"/>
  </numFmts>
  <fonts count="33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b/>
      <sz val="12"/>
      <name val="Arial"/>
      <family val="2"/>
      <scheme val="minor"/>
    </font>
    <font>
      <b/>
      <sz val="12"/>
      <color theme="1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2"/>
      <name val="Arial"/>
      <family val="2"/>
      <scheme val="minor"/>
    </font>
    <font>
      <sz val="12"/>
      <color rgb="FF000000"/>
      <name val="Arial"/>
      <family val="2"/>
      <scheme val="minor"/>
    </font>
    <font>
      <i/>
      <sz val="10"/>
      <color theme="1"/>
      <name val="Arial"/>
      <family val="2"/>
      <scheme val="minor"/>
    </font>
    <font>
      <i/>
      <sz val="10"/>
      <name val="Arial"/>
      <family val="2"/>
      <scheme val="minor"/>
    </font>
    <font>
      <i/>
      <sz val="12"/>
      <color rgb="FF000000"/>
      <name val="Arial"/>
      <family val="2"/>
      <scheme val="minor"/>
    </font>
    <font>
      <i/>
      <sz val="11"/>
      <color rgb="FF000000"/>
      <name val="Arial"/>
      <family val="2"/>
      <scheme val="minor"/>
    </font>
    <font>
      <sz val="12"/>
      <color theme="1"/>
      <name val="Arial"/>
      <family val="2"/>
      <scheme val="minor"/>
    </font>
    <font>
      <b/>
      <i/>
      <sz val="12"/>
      <name val="Arial"/>
      <family val="2"/>
      <scheme val="minor"/>
    </font>
    <font>
      <b/>
      <i/>
      <sz val="12"/>
      <color theme="1"/>
      <name val="Arial"/>
      <family val="2"/>
      <scheme val="minor"/>
    </font>
    <font>
      <b/>
      <sz val="11"/>
      <color theme="1"/>
      <name val="Arial"/>
      <family val="2"/>
      <scheme val="minor"/>
    </font>
    <font>
      <i/>
      <sz val="12"/>
      <name val="Arial"/>
      <family val="2"/>
      <scheme val="minor"/>
    </font>
    <font>
      <i/>
      <sz val="11"/>
      <name val="Arial"/>
      <family val="2"/>
      <scheme val="minor"/>
    </font>
    <font>
      <b/>
      <sz val="11"/>
      <color rgb="FF000000"/>
      <name val="Arial"/>
      <family val="2"/>
      <scheme val="minor"/>
    </font>
    <font>
      <sz val="11"/>
      <color rgb="FF000000"/>
      <name val="Arial"/>
      <family val="2"/>
      <scheme val="minor"/>
    </font>
    <font>
      <b/>
      <i/>
      <sz val="11"/>
      <name val="Arial"/>
      <family val="2"/>
      <scheme val="minor"/>
    </font>
    <font>
      <i/>
      <sz val="11"/>
      <name val="Arial"/>
      <family val="2"/>
      <scheme val="maj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Tahoma"/>
      <family val="2"/>
    </font>
    <font>
      <sz val="11"/>
      <name val="Arial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3"/>
      <color rgb="FF000000"/>
      <name val="Calibri"/>
      <family val="2"/>
    </font>
    <font>
      <i/>
      <sz val="11"/>
      <color theme="1"/>
      <name val="Calibri"/>
      <family val="2"/>
    </font>
    <font>
      <b/>
      <sz val="13"/>
      <color theme="1"/>
      <name val="Arial"/>
      <family val="2"/>
      <scheme val="minor"/>
    </font>
    <font>
      <b/>
      <sz val="11"/>
      <color theme="1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43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Font="1"/>
    <xf numFmtId="0" fontId="3" fillId="0" borderId="0" xfId="0" applyFont="1"/>
    <xf numFmtId="0" fontId="3" fillId="0" borderId="0" xfId="0" applyFont="1" applyAlignment="1">
      <alignment vertical="center"/>
    </xf>
    <xf numFmtId="0" fontId="5" fillId="0" borderId="0" xfId="0" applyFont="1"/>
    <xf numFmtId="49" fontId="11" fillId="0" borderId="0" xfId="0" applyNumberFormat="1" applyFont="1"/>
    <xf numFmtId="0" fontId="12" fillId="0" borderId="0" xfId="0" applyFont="1"/>
    <xf numFmtId="0" fontId="0" fillId="0" borderId="1" xfId="0" applyFont="1" applyBorder="1"/>
    <xf numFmtId="0" fontId="0" fillId="0" borderId="0" xfId="0" applyFont="1" applyBorder="1"/>
    <xf numFmtId="0" fontId="14" fillId="2" borderId="2" xfId="0" applyFont="1" applyFill="1" applyBorder="1" applyAlignment="1">
      <alignment horizontal="center" vertical="center" wrapText="1"/>
    </xf>
    <xf numFmtId="165" fontId="14" fillId="2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center" vertical="top" wrapText="1"/>
    </xf>
    <xf numFmtId="164" fontId="8" fillId="2" borderId="0" xfId="0" applyNumberFormat="1" applyFont="1" applyFill="1" applyAlignment="1">
      <alignment horizontal="center" vertical="center" wrapText="1"/>
    </xf>
    <xf numFmtId="165" fontId="8" fillId="2" borderId="0" xfId="0" applyNumberFormat="1" applyFont="1" applyFill="1" applyBorder="1" applyAlignment="1">
      <alignment horizontal="center" vertical="center" wrapText="1"/>
    </xf>
    <xf numFmtId="164" fontId="8" fillId="2" borderId="0" xfId="0" applyNumberFormat="1" applyFont="1" applyFill="1" applyBorder="1" applyAlignment="1">
      <alignment horizontal="center" vertical="center" wrapText="1"/>
    </xf>
    <xf numFmtId="3" fontId="9" fillId="2" borderId="0" xfId="0" applyNumberFormat="1" applyFont="1" applyFill="1" applyAlignment="1">
      <alignment horizontal="center"/>
    </xf>
    <xf numFmtId="0" fontId="6" fillId="2" borderId="0" xfId="0" applyFont="1" applyFill="1" applyBorder="1" applyAlignment="1">
      <alignment horizontal="center" vertical="center" wrapText="1"/>
    </xf>
    <xf numFmtId="3" fontId="9" fillId="2" borderId="0" xfId="0" applyNumberFormat="1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 wrapText="1"/>
    </xf>
    <xf numFmtId="164" fontId="7" fillId="2" borderId="0" xfId="0" applyNumberFormat="1" applyFont="1" applyFill="1" applyBorder="1" applyAlignment="1">
      <alignment horizontal="center" vertical="center" wrapText="1"/>
    </xf>
    <xf numFmtId="3" fontId="10" fillId="2" borderId="0" xfId="0" applyNumberFormat="1" applyFont="1" applyFill="1" applyBorder="1" applyAlignment="1">
      <alignment horizontal="center"/>
    </xf>
    <xf numFmtId="2" fontId="8" fillId="2" borderId="0" xfId="0" applyNumberFormat="1" applyFont="1" applyFill="1" applyBorder="1" applyAlignment="1">
      <alignment horizontal="center" vertical="center" wrapText="1"/>
    </xf>
    <xf numFmtId="166" fontId="7" fillId="2" borderId="0" xfId="0" applyNumberFormat="1" applyFont="1" applyFill="1" applyBorder="1" applyAlignment="1">
      <alignment horizontal="center"/>
    </xf>
    <xf numFmtId="165" fontId="7" fillId="2" borderId="0" xfId="0" applyNumberFormat="1" applyFont="1" applyFill="1" applyBorder="1" applyAlignment="1">
      <alignment horizontal="center"/>
    </xf>
    <xf numFmtId="2" fontId="8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/>
    </xf>
    <xf numFmtId="164" fontId="13" fillId="2" borderId="0" xfId="0" applyNumberFormat="1" applyFont="1" applyFill="1" applyAlignment="1">
      <alignment horizontal="center"/>
    </xf>
    <xf numFmtId="2" fontId="13" fillId="2" borderId="0" xfId="0" applyNumberFormat="1" applyFont="1" applyFill="1" applyAlignment="1">
      <alignment horizontal="center"/>
    </xf>
    <xf numFmtId="165" fontId="13" fillId="2" borderId="0" xfId="1" applyNumberFormat="1" applyFont="1" applyFill="1" applyAlignment="1">
      <alignment horizontal="center"/>
    </xf>
    <xf numFmtId="0" fontId="7" fillId="7" borderId="0" xfId="0" applyFont="1" applyFill="1" applyBorder="1" applyAlignment="1">
      <alignment horizontal="center" vertical="center" wrapText="1"/>
    </xf>
    <xf numFmtId="164" fontId="7" fillId="7" borderId="0" xfId="0" applyNumberFormat="1" applyFont="1" applyFill="1" applyBorder="1" applyAlignment="1">
      <alignment horizontal="center" vertical="center" wrapText="1"/>
    </xf>
    <xf numFmtId="165" fontId="7" fillId="7" borderId="0" xfId="0" applyNumberFormat="1" applyFont="1" applyFill="1" applyBorder="1" applyAlignment="1">
      <alignment horizontal="center" vertical="center" wrapText="1"/>
    </xf>
    <xf numFmtId="0" fontId="14" fillId="7" borderId="2" xfId="0" applyFont="1" applyFill="1" applyBorder="1" applyAlignment="1">
      <alignment horizontal="center" vertical="center" wrapText="1"/>
    </xf>
    <xf numFmtId="165" fontId="14" fillId="7" borderId="2" xfId="1" applyNumberFormat="1" applyFont="1" applyFill="1" applyBorder="1" applyAlignment="1">
      <alignment horizontal="center" vertical="center" wrapText="1"/>
    </xf>
    <xf numFmtId="165" fontId="14" fillId="7" borderId="2" xfId="0" applyNumberFormat="1" applyFont="1" applyFill="1" applyBorder="1" applyAlignment="1">
      <alignment horizontal="center" vertical="center" wrapText="1"/>
    </xf>
    <xf numFmtId="0" fontId="7" fillId="4" borderId="0" xfId="0" applyFont="1" applyFill="1" applyAlignment="1">
      <alignment horizontal="center" vertical="center" wrapText="1"/>
    </xf>
    <xf numFmtId="164" fontId="13" fillId="4" borderId="0" xfId="0" applyNumberFormat="1" applyFont="1" applyFill="1" applyAlignment="1">
      <alignment horizontal="center"/>
    </xf>
    <xf numFmtId="164" fontId="7" fillId="4" borderId="0" xfId="0" applyNumberFormat="1" applyFont="1" applyFill="1" applyBorder="1" applyAlignment="1">
      <alignment horizontal="center"/>
    </xf>
    <xf numFmtId="165" fontId="7" fillId="4" borderId="0" xfId="0" applyNumberFormat="1" applyFont="1" applyFill="1" applyBorder="1" applyAlignment="1">
      <alignment horizontal="center"/>
    </xf>
    <xf numFmtId="0" fontId="14" fillId="4" borderId="2" xfId="0" applyFont="1" applyFill="1" applyBorder="1" applyAlignment="1">
      <alignment horizontal="center" vertical="center" wrapText="1"/>
    </xf>
    <xf numFmtId="165" fontId="14" fillId="4" borderId="2" xfId="1" applyNumberFormat="1" applyFont="1" applyFill="1" applyBorder="1" applyAlignment="1">
      <alignment horizontal="center" vertical="center" wrapText="1"/>
    </xf>
    <xf numFmtId="165" fontId="14" fillId="4" borderId="2" xfId="0" applyNumberFormat="1" applyFont="1" applyFill="1" applyBorder="1" applyAlignment="1">
      <alignment horizontal="center" vertical="center" wrapText="1"/>
    </xf>
    <xf numFmtId="0" fontId="7" fillId="5" borderId="0" xfId="0" applyFont="1" applyFill="1" applyAlignment="1">
      <alignment horizontal="center" vertical="center" wrapText="1"/>
    </xf>
    <xf numFmtId="164" fontId="13" fillId="5" borderId="0" xfId="0" applyNumberFormat="1" applyFont="1" applyFill="1" applyAlignment="1">
      <alignment horizontal="center"/>
    </xf>
    <xf numFmtId="164" fontId="7" fillId="5" borderId="0" xfId="0" applyNumberFormat="1" applyFont="1" applyFill="1" applyBorder="1" applyAlignment="1">
      <alignment horizontal="center"/>
    </xf>
    <xf numFmtId="165" fontId="7" fillId="5" borderId="0" xfId="0" applyNumberFormat="1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 vertical="center" wrapText="1"/>
    </xf>
    <xf numFmtId="165" fontId="14" fillId="5" borderId="2" xfId="1" applyNumberFormat="1" applyFont="1" applyFill="1" applyBorder="1" applyAlignment="1">
      <alignment horizontal="center" vertical="center" wrapText="1"/>
    </xf>
    <xf numFmtId="165" fontId="14" fillId="5" borderId="2" xfId="0" applyNumberFormat="1" applyFont="1" applyFill="1" applyBorder="1" applyAlignment="1">
      <alignment horizontal="center" vertical="center" wrapText="1"/>
    </xf>
    <xf numFmtId="0" fontId="13" fillId="3" borderId="0" xfId="0" applyFont="1" applyFill="1" applyAlignment="1">
      <alignment horizontal="center"/>
    </xf>
    <xf numFmtId="164" fontId="13" fillId="3" borderId="0" xfId="0" applyNumberFormat="1" applyFont="1" applyFill="1" applyAlignment="1">
      <alignment horizontal="center"/>
    </xf>
    <xf numFmtId="165" fontId="13" fillId="3" borderId="0" xfId="1" applyNumberFormat="1" applyFont="1" applyFill="1" applyAlignment="1">
      <alignment horizontal="center"/>
    </xf>
    <xf numFmtId="0" fontId="13" fillId="3" borderId="3" xfId="0" applyFont="1" applyFill="1" applyBorder="1" applyAlignment="1">
      <alignment horizontal="center"/>
    </xf>
    <xf numFmtId="164" fontId="13" fillId="3" borderId="3" xfId="0" applyNumberFormat="1" applyFont="1" applyFill="1" applyBorder="1" applyAlignment="1">
      <alignment horizontal="center"/>
    </xf>
    <xf numFmtId="0" fontId="15" fillId="3" borderId="0" xfId="0" applyFont="1" applyFill="1" applyBorder="1" applyAlignment="1">
      <alignment horizontal="center"/>
    </xf>
    <xf numFmtId="165" fontId="14" fillId="3" borderId="4" xfId="1" applyNumberFormat="1" applyFont="1" applyFill="1" applyBorder="1" applyAlignment="1">
      <alignment horizontal="center" vertical="center" wrapText="1"/>
    </xf>
    <xf numFmtId="165" fontId="14" fillId="3" borderId="4" xfId="0" applyNumberFormat="1" applyFont="1" applyFill="1" applyBorder="1" applyAlignment="1">
      <alignment horizontal="center" vertical="center" wrapText="1"/>
    </xf>
    <xf numFmtId="9" fontId="0" fillId="0" borderId="0" xfId="1" applyFont="1"/>
    <xf numFmtId="2" fontId="7" fillId="7" borderId="0" xfId="0" applyNumberFormat="1" applyFont="1" applyFill="1" applyBorder="1" applyAlignment="1">
      <alignment horizontal="center" vertical="center" wrapText="1"/>
    </xf>
    <xf numFmtId="2" fontId="7" fillId="4" borderId="0" xfId="0" applyNumberFormat="1" applyFont="1" applyFill="1" applyAlignment="1">
      <alignment horizontal="center" vertical="center" wrapText="1"/>
    </xf>
    <xf numFmtId="2" fontId="13" fillId="4" borderId="0" xfId="0" applyNumberFormat="1" applyFont="1" applyFill="1" applyBorder="1" applyAlignment="1">
      <alignment horizontal="center"/>
    </xf>
    <xf numFmtId="2" fontId="7" fillId="5" borderId="0" xfId="0" applyNumberFormat="1" applyFont="1" applyFill="1" applyAlignment="1">
      <alignment horizontal="center" vertical="center" wrapText="1"/>
    </xf>
    <xf numFmtId="2" fontId="13" fillId="5" borderId="0" xfId="0" applyNumberFormat="1" applyFont="1" applyFill="1" applyBorder="1" applyAlignment="1">
      <alignment horizontal="center"/>
    </xf>
    <xf numFmtId="2" fontId="13" fillId="3" borderId="0" xfId="0" applyNumberFormat="1" applyFont="1" applyFill="1" applyAlignment="1">
      <alignment horizontal="center"/>
    </xf>
    <xf numFmtId="2" fontId="13" fillId="3" borderId="3" xfId="0" applyNumberFormat="1" applyFont="1" applyFill="1" applyBorder="1" applyAlignment="1">
      <alignment horizontal="center"/>
    </xf>
    <xf numFmtId="2" fontId="13" fillId="4" borderId="0" xfId="0" applyNumberFormat="1" applyFont="1" applyFill="1" applyAlignment="1">
      <alignment horizontal="center"/>
    </xf>
    <xf numFmtId="0" fontId="4" fillId="3" borderId="3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49" fontId="13" fillId="7" borderId="0" xfId="0" applyNumberFormat="1" applyFont="1" applyFill="1" applyBorder="1" applyProtection="1"/>
    <xf numFmtId="3" fontId="7" fillId="7" borderId="0" xfId="0" applyNumberFormat="1" applyFont="1" applyFill="1" applyBorder="1" applyAlignment="1" applyProtection="1">
      <alignment horizontal="right"/>
    </xf>
    <xf numFmtId="49" fontId="5" fillId="3" borderId="0" xfId="0" applyNumberFormat="1" applyFont="1" applyFill="1" applyBorder="1" applyAlignment="1" applyProtection="1">
      <alignment horizontal="center"/>
    </xf>
    <xf numFmtId="0" fontId="8" fillId="6" borderId="0" xfId="0" applyFont="1" applyFill="1" applyBorder="1" applyProtection="1"/>
    <xf numFmtId="3" fontId="13" fillId="6" borderId="0" xfId="0" applyNumberFormat="1" applyFont="1" applyFill="1" applyBorder="1"/>
    <xf numFmtId="0" fontId="6" fillId="3" borderId="0" xfId="0" applyFont="1" applyFill="1" applyBorder="1" applyAlignment="1" applyProtection="1">
      <alignment horizontal="center"/>
    </xf>
    <xf numFmtId="3" fontId="5" fillId="3" borderId="0" xfId="0" applyNumberFormat="1" applyFont="1" applyFill="1" applyBorder="1"/>
    <xf numFmtId="165" fontId="17" fillId="3" borderId="4" xfId="0" applyNumberFormat="1" applyFont="1" applyFill="1" applyBorder="1" applyAlignment="1">
      <alignment horizontal="right" vertical="center" wrapText="1"/>
    </xf>
    <xf numFmtId="49" fontId="0" fillId="0" borderId="0" xfId="0" applyNumberFormat="1" applyFont="1" applyFill="1" applyBorder="1" applyAlignment="1" applyProtection="1">
      <alignment wrapText="1"/>
    </xf>
    <xf numFmtId="165" fontId="18" fillId="0" borderId="0" xfId="0" applyNumberFormat="1" applyFont="1" applyFill="1" applyBorder="1" applyAlignment="1">
      <alignment horizontal="right" vertical="center" wrapText="1"/>
    </xf>
    <xf numFmtId="49" fontId="0" fillId="0" borderId="0" xfId="0" applyNumberFormat="1" applyFont="1" applyFill="1" applyProtection="1"/>
    <xf numFmtId="0" fontId="0" fillId="0" borderId="0" xfId="0" applyFont="1" applyFill="1"/>
    <xf numFmtId="0" fontId="0" fillId="0" borderId="0" xfId="0" applyFont="1" applyFill="1" applyProtection="1"/>
    <xf numFmtId="49" fontId="16" fillId="0" borderId="0" xfId="0" applyNumberFormat="1" applyFont="1" applyFill="1" applyProtection="1"/>
    <xf numFmtId="49" fontId="13" fillId="5" borderId="0" xfId="0" applyNumberFormat="1" applyFont="1" applyFill="1" applyBorder="1" applyProtection="1"/>
    <xf numFmtId="3" fontId="7" fillId="5" borderId="0" xfId="0" applyNumberFormat="1" applyFont="1" applyFill="1" applyBorder="1" applyAlignment="1" applyProtection="1">
      <alignment horizontal="right"/>
    </xf>
    <xf numFmtId="0" fontId="8" fillId="4" borderId="0" xfId="0" applyFont="1" applyFill="1" applyBorder="1" applyProtection="1"/>
    <xf numFmtId="3" fontId="13" fillId="4" borderId="0" xfId="0" applyNumberFormat="1" applyFont="1" applyFill="1" applyBorder="1"/>
    <xf numFmtId="0" fontId="0" fillId="0" borderId="0" xfId="0" applyFont="1" applyFill="1" applyAlignment="1" applyProtection="1">
      <alignment horizontal="center"/>
    </xf>
    <xf numFmtId="3" fontId="0" fillId="0" borderId="0" xfId="0" applyNumberFormat="1" applyFont="1" applyFill="1" applyProtection="1"/>
    <xf numFmtId="0" fontId="16" fillId="0" borderId="0" xfId="0" applyFont="1" applyFill="1" applyProtection="1"/>
    <xf numFmtId="3" fontId="0" fillId="0" borderId="0" xfId="0" applyNumberFormat="1" applyFont="1" applyFill="1"/>
    <xf numFmtId="0" fontId="5" fillId="0" borderId="0" xfId="0" applyFont="1" applyAlignment="1">
      <alignment horizontal="right"/>
    </xf>
    <xf numFmtId="3" fontId="13" fillId="0" borderId="0" xfId="0" applyNumberFormat="1" applyFont="1"/>
    <xf numFmtId="9" fontId="13" fillId="0" borderId="0" xfId="0" applyNumberFormat="1" applyFont="1" applyAlignment="1">
      <alignment horizontal="right"/>
    </xf>
    <xf numFmtId="0" fontId="13" fillId="0" borderId="0" xfId="0" applyFont="1"/>
    <xf numFmtId="9" fontId="0" fillId="0" borderId="0" xfId="0" applyNumberFormat="1" applyFont="1" applyAlignment="1">
      <alignment horizontal="right"/>
    </xf>
    <xf numFmtId="0" fontId="0" fillId="0" borderId="0" xfId="0" applyNumberFormat="1" applyFont="1" applyAlignment="1">
      <alignment horizontal="right"/>
    </xf>
    <xf numFmtId="0" fontId="3" fillId="0" borderId="0" xfId="0" applyFont="1" applyAlignment="1">
      <alignment horizontal="left"/>
    </xf>
    <xf numFmtId="0" fontId="7" fillId="0" borderId="0" xfId="0" applyFont="1"/>
    <xf numFmtId="0" fontId="4" fillId="0" borderId="0" xfId="0" applyFont="1"/>
    <xf numFmtId="9" fontId="13" fillId="6" borderId="0" xfId="0" applyNumberFormat="1" applyFont="1" applyFill="1" applyAlignment="1">
      <alignment horizontal="right"/>
    </xf>
    <xf numFmtId="3" fontId="13" fillId="6" borderId="0" xfId="0" applyNumberFormat="1" applyFont="1" applyFill="1"/>
    <xf numFmtId="0" fontId="13" fillId="5" borderId="0" xfId="0" applyFont="1" applyFill="1" applyAlignment="1">
      <alignment horizontal="right"/>
    </xf>
    <xf numFmtId="3" fontId="13" fillId="5" borderId="0" xfId="0" applyNumberFormat="1" applyFont="1" applyFill="1"/>
    <xf numFmtId="49" fontId="13" fillId="3" borderId="4" xfId="0" applyNumberFormat="1" applyFont="1" applyFill="1" applyBorder="1" applyAlignment="1" applyProtection="1">
      <alignment vertical="center" wrapText="1"/>
    </xf>
    <xf numFmtId="0" fontId="0" fillId="0" borderId="0" xfId="0" applyFont="1" applyFill="1" applyBorder="1"/>
    <xf numFmtId="0" fontId="19" fillId="0" borderId="0" xfId="0" applyFont="1"/>
    <xf numFmtId="0" fontId="20" fillId="0" borderId="0" xfId="0" applyFont="1"/>
    <xf numFmtId="3" fontId="3" fillId="2" borderId="0" xfId="0" applyNumberFormat="1" applyFont="1" applyFill="1" applyBorder="1" applyAlignment="1">
      <alignment horizontal="center"/>
    </xf>
    <xf numFmtId="3" fontId="3" fillId="2" borderId="0" xfId="0" applyNumberFormat="1" applyFont="1" applyFill="1" applyAlignment="1">
      <alignment horizontal="center"/>
    </xf>
    <xf numFmtId="3" fontId="3" fillId="7" borderId="0" xfId="0" applyNumberFormat="1" applyFont="1" applyFill="1" applyAlignment="1">
      <alignment horizontal="center"/>
    </xf>
    <xf numFmtId="3" fontId="3" fillId="7" borderId="3" xfId="0" applyNumberFormat="1" applyFont="1" applyFill="1" applyBorder="1" applyAlignment="1">
      <alignment horizontal="center"/>
    </xf>
    <xf numFmtId="3" fontId="3" fillId="4" borderId="0" xfId="0" applyNumberFormat="1" applyFont="1" applyFill="1" applyBorder="1" applyAlignment="1">
      <alignment horizontal="center"/>
    </xf>
    <xf numFmtId="3" fontId="3" fillId="4" borderId="3" xfId="0" applyNumberFormat="1" applyFont="1" applyFill="1" applyBorder="1" applyAlignment="1">
      <alignment horizontal="center"/>
    </xf>
    <xf numFmtId="165" fontId="21" fillId="4" borderId="2" xfId="0" applyNumberFormat="1" applyFont="1" applyFill="1" applyBorder="1" applyAlignment="1">
      <alignment horizontal="center" vertical="center" wrapText="1"/>
    </xf>
    <xf numFmtId="3" fontId="3" fillId="5" borderId="0" xfId="0" applyNumberFormat="1" applyFont="1" applyFill="1" applyAlignment="1">
      <alignment horizontal="center"/>
    </xf>
    <xf numFmtId="3" fontId="3" fillId="5" borderId="3" xfId="0" applyNumberFormat="1" applyFont="1" applyFill="1" applyBorder="1" applyAlignment="1">
      <alignment horizontal="center"/>
    </xf>
    <xf numFmtId="165" fontId="21" fillId="5" borderId="2" xfId="0" applyNumberFormat="1" applyFont="1" applyFill="1" applyBorder="1" applyAlignment="1">
      <alignment horizontal="center" vertical="center" wrapText="1"/>
    </xf>
    <xf numFmtId="3" fontId="3" fillId="3" borderId="0" xfId="0" applyNumberFormat="1" applyFont="1" applyFill="1" applyAlignment="1">
      <alignment horizontal="center"/>
    </xf>
    <xf numFmtId="3" fontId="3" fillId="3" borderId="3" xfId="0" applyNumberFormat="1" applyFont="1" applyFill="1" applyBorder="1" applyAlignment="1">
      <alignment horizontal="center"/>
    </xf>
    <xf numFmtId="165" fontId="21" fillId="3" borderId="4" xfId="0" applyNumberFormat="1" applyFont="1" applyFill="1" applyBorder="1" applyAlignment="1">
      <alignment horizontal="center" vertical="center" wrapText="1"/>
    </xf>
    <xf numFmtId="164" fontId="13" fillId="2" borderId="3" xfId="0" applyNumberFormat="1" applyFont="1" applyFill="1" applyBorder="1" applyAlignment="1">
      <alignment horizontal="center"/>
    </xf>
    <xf numFmtId="0" fontId="22" fillId="0" borderId="0" xfId="0" applyFont="1" applyAlignment="1">
      <alignment vertical="center"/>
    </xf>
    <xf numFmtId="0" fontId="23" fillId="0" borderId="0" xfId="0" applyNumberFormat="1" applyFont="1" applyFill="1" applyAlignment="1" applyProtection="1"/>
    <xf numFmtId="0" fontId="0" fillId="0" borderId="0" xfId="0" applyNumberFormat="1" applyFill="1" applyAlignment="1" applyProtection="1"/>
    <xf numFmtId="0" fontId="24" fillId="0" borderId="0" xfId="0" applyNumberFormat="1" applyFont="1" applyFill="1" applyAlignment="1" applyProtection="1"/>
    <xf numFmtId="1" fontId="0" fillId="0" borderId="0" xfId="0" applyNumberFormat="1" applyFill="1" applyAlignment="1" applyProtection="1"/>
    <xf numFmtId="0" fontId="26" fillId="0" borderId="0" xfId="0" applyNumberFormat="1" applyFont="1" applyFill="1" applyAlignment="1" applyProtection="1"/>
    <xf numFmtId="1" fontId="28" fillId="0" borderId="0" xfId="0" applyNumberFormat="1" applyFont="1" applyFill="1" applyAlignment="1" applyProtection="1"/>
    <xf numFmtId="0" fontId="29" fillId="0" borderId="0" xfId="0" applyNumberFormat="1" applyFont="1" applyFill="1" applyAlignment="1" applyProtection="1"/>
    <xf numFmtId="165" fontId="0" fillId="0" borderId="0" xfId="1" applyNumberFormat="1" applyFont="1"/>
    <xf numFmtId="164" fontId="7" fillId="5" borderId="0" xfId="0" applyNumberFormat="1" applyFont="1" applyFill="1" applyAlignment="1">
      <alignment horizontal="center" wrapText="1"/>
    </xf>
    <xf numFmtId="3" fontId="24" fillId="0" borderId="0" xfId="0" applyNumberFormat="1" applyFont="1" applyFill="1" applyAlignment="1" applyProtection="1"/>
    <xf numFmtId="0" fontId="30" fillId="0" borderId="0" xfId="0" applyNumberFormat="1" applyFont="1" applyFill="1" applyAlignment="1" applyProtection="1"/>
    <xf numFmtId="3" fontId="27" fillId="0" borderId="0" xfId="0" applyNumberFormat="1" applyFont="1" applyFill="1" applyAlignment="1" applyProtection="1"/>
    <xf numFmtId="3" fontId="28" fillId="0" borderId="0" xfId="0" applyNumberFormat="1" applyFont="1" applyFill="1" applyAlignment="1" applyProtection="1"/>
    <xf numFmtId="49" fontId="31" fillId="0" borderId="0" xfId="0" applyNumberFormat="1" applyFont="1" applyFill="1" applyProtection="1"/>
    <xf numFmtId="1" fontId="32" fillId="0" borderId="0" xfId="0" applyNumberFormat="1" applyFont="1" applyFill="1" applyAlignment="1" applyProtection="1"/>
    <xf numFmtId="3" fontId="32" fillId="0" borderId="0" xfId="0" applyNumberFormat="1" applyFont="1" applyFill="1" applyAlignment="1" applyProtection="1"/>
    <xf numFmtId="0" fontId="31" fillId="0" borderId="0" xfId="0" applyFont="1"/>
  </cellXfs>
  <cellStyles count="3">
    <cellStyle name="Normal" xfId="0" builtinId="0"/>
    <cellStyle name="Normal 2" xfId="2" xr:uid="{48041F29-4340-48E4-8972-64AB4D9E6D90}"/>
    <cellStyle name="Procent" xfId="1" builtinId="5"/>
  </cellStyles>
  <dxfs count="89">
    <dxf>
      <font>
        <b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strike val="0"/>
        <outline val="0"/>
        <shadow val="0"/>
        <u val="none"/>
        <vertAlign val="baseline"/>
        <sz val="11"/>
        <color theme="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5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13" formatCode="0%"/>
      <fill>
        <patternFill patternType="solid">
          <fgColor indexed="64"/>
          <bgColor theme="6" tint="0.79998168889431442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fill>
        <patternFill patternType="solid">
          <fgColor indexed="64"/>
          <bgColor theme="6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 outline="0"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 outline="0"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name val="Arial"/>
        <family val="2"/>
        <scheme val="minor"/>
      </font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1"/>
        <name val="Arial"/>
        <family val="2"/>
        <scheme val="minor"/>
      </font>
    </dxf>
    <dxf>
      <border outline="0">
        <top style="medium">
          <color indexed="64"/>
        </top>
        <bottom style="medium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alignment horizontal="center" vertical="center" textRotation="0" wrapText="1" indent="0" justifyLastLine="0" shrinkToFit="0" readingOrder="0"/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fill>
        <patternFill>
          <fgColor indexed="64"/>
          <bgColor theme="0"/>
        </patternFill>
      </fill>
    </dxf>
    <dxf>
      <border outline="0">
        <top style="medium">
          <color indexed="64"/>
        </top>
        <bottom style="medium">
          <color indexed="64"/>
        </bottom>
      </border>
    </dxf>
    <dxf>
      <fill>
        <patternFill>
          <fgColor indexed="64"/>
          <bgColor theme="0"/>
        </patternFill>
      </fill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Svensk marknadsbalans ägg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Helårsbalans!$B$15</c:f>
              <c:strCache>
                <c:ptCount val="1"/>
                <c:pt idx="0">
                  <c:v>Produktion</c:v>
                </c:pt>
              </c:strCache>
            </c:strRef>
          </c:tx>
          <c:spPr>
            <a:ln w="25400" cap="rnd">
              <a:solidFill>
                <a:srgbClr val="0070C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Helårsbalans!$A$16:$A$45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Helårsbalans!$B$16:$B$45</c:f>
              <c:numCache>
                <c:formatCode>0.0</c:formatCode>
                <c:ptCount val="30"/>
                <c:pt idx="0">
                  <c:v>105.38</c:v>
                </c:pt>
                <c:pt idx="1">
                  <c:v>109.85</c:v>
                </c:pt>
                <c:pt idx="2">
                  <c:v>107.08</c:v>
                </c:pt>
                <c:pt idx="3">
                  <c:v>105.69</c:v>
                </c:pt>
                <c:pt idx="4">
                  <c:v>103.85</c:v>
                </c:pt>
                <c:pt idx="5">
                  <c:v>100.15</c:v>
                </c:pt>
                <c:pt idx="6">
                  <c:v>97.81</c:v>
                </c:pt>
                <c:pt idx="7">
                  <c:v>93.56</c:v>
                </c:pt>
                <c:pt idx="8">
                  <c:v>92.6</c:v>
                </c:pt>
                <c:pt idx="9">
                  <c:v>103.56</c:v>
                </c:pt>
                <c:pt idx="10">
                  <c:v>100.96</c:v>
                </c:pt>
                <c:pt idx="11">
                  <c:v>98.77</c:v>
                </c:pt>
                <c:pt idx="12">
                  <c:v>95.43</c:v>
                </c:pt>
                <c:pt idx="13">
                  <c:v>102.46</c:v>
                </c:pt>
                <c:pt idx="14">
                  <c:v>104.54</c:v>
                </c:pt>
                <c:pt idx="15">
                  <c:v>111.36</c:v>
                </c:pt>
                <c:pt idx="16">
                  <c:v>116.08</c:v>
                </c:pt>
                <c:pt idx="17">
                  <c:v>122.25</c:v>
                </c:pt>
                <c:pt idx="18">
                  <c:v>129.25</c:v>
                </c:pt>
                <c:pt idx="19">
                  <c:v>121.71</c:v>
                </c:pt>
                <c:pt idx="20">
                  <c:v>126.504096385542</c:v>
                </c:pt>
                <c:pt idx="21">
                  <c:v>139.54659000000001</c:v>
                </c:pt>
                <c:pt idx="22">
                  <c:v>137.435</c:v>
                </c:pt>
                <c:pt idx="23">
                  <c:v>141.13999999999999</c:v>
                </c:pt>
                <c:pt idx="24">
                  <c:v>149.77000000000001</c:v>
                </c:pt>
                <c:pt idx="25">
                  <c:v>149.126</c:v>
                </c:pt>
                <c:pt idx="26">
                  <c:v>128.126</c:v>
                </c:pt>
                <c:pt idx="27">
                  <c:v>154.72399999999999</c:v>
                </c:pt>
                <c:pt idx="28">
                  <c:v>133.30994000000001</c:v>
                </c:pt>
                <c:pt idx="29">
                  <c:v>129.6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1"/>
          <c:tx>
            <c:strRef>
              <c:f>Helårsbalans!$C$15</c:f>
              <c:strCache>
                <c:ptCount val="1"/>
                <c:pt idx="0">
                  <c:v>Import</c:v>
                </c:pt>
              </c:strCache>
            </c:strRef>
          </c:tx>
          <c:spPr>
            <a:ln w="25400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Helårsbalans!$A$16:$A$45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Helårsbalans!$C$16:$C$45</c:f>
              <c:numCache>
                <c:formatCode>0.0</c:formatCode>
                <c:ptCount val="30"/>
                <c:pt idx="0">
                  <c:v>5.2480000000000002</c:v>
                </c:pt>
                <c:pt idx="1">
                  <c:v>9.1340000000000003</c:v>
                </c:pt>
                <c:pt idx="2">
                  <c:v>10.151999999999999</c:v>
                </c:pt>
                <c:pt idx="3">
                  <c:v>13.006</c:v>
                </c:pt>
                <c:pt idx="4">
                  <c:v>12.268000000000001</c:v>
                </c:pt>
                <c:pt idx="5">
                  <c:v>15.013999999999999</c:v>
                </c:pt>
                <c:pt idx="6">
                  <c:v>15.747999999999999</c:v>
                </c:pt>
                <c:pt idx="7">
                  <c:v>19.224</c:v>
                </c:pt>
                <c:pt idx="8">
                  <c:v>19.91</c:v>
                </c:pt>
                <c:pt idx="9">
                  <c:v>19.324999999999999</c:v>
                </c:pt>
                <c:pt idx="10">
                  <c:v>18.994</c:v>
                </c:pt>
                <c:pt idx="11">
                  <c:v>21.637</c:v>
                </c:pt>
                <c:pt idx="12">
                  <c:v>25.974</c:v>
                </c:pt>
                <c:pt idx="13">
                  <c:v>22.847000000000001</c:v>
                </c:pt>
                <c:pt idx="14">
                  <c:v>23.315000000000001</c:v>
                </c:pt>
                <c:pt idx="15">
                  <c:v>25.47</c:v>
                </c:pt>
                <c:pt idx="16">
                  <c:v>23.606999999999999</c:v>
                </c:pt>
                <c:pt idx="17">
                  <c:v>23.818999999999999</c:v>
                </c:pt>
                <c:pt idx="18">
                  <c:v>22.638999999999999</c:v>
                </c:pt>
                <c:pt idx="19">
                  <c:v>24.391999999999999</c:v>
                </c:pt>
                <c:pt idx="20">
                  <c:v>26.385999999999999</c:v>
                </c:pt>
                <c:pt idx="21">
                  <c:v>27.094000000000001</c:v>
                </c:pt>
                <c:pt idx="22">
                  <c:v>25.4</c:v>
                </c:pt>
                <c:pt idx="23">
                  <c:v>29.849</c:v>
                </c:pt>
                <c:pt idx="24">
                  <c:v>25.512</c:v>
                </c:pt>
                <c:pt idx="25">
                  <c:v>24.503</c:v>
                </c:pt>
                <c:pt idx="26">
                  <c:v>30.382000000000001</c:v>
                </c:pt>
                <c:pt idx="27">
                  <c:v>26.31</c:v>
                </c:pt>
                <c:pt idx="28">
                  <c:v>28.280999999999999</c:v>
                </c:pt>
                <c:pt idx="29">
                  <c:v>32.902000000000001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2"/>
          <c:tx>
            <c:strRef>
              <c:f>Helårsbalans!$D$15</c:f>
              <c:strCache>
                <c:ptCount val="1"/>
                <c:pt idx="0">
                  <c:v>Export</c:v>
                </c:pt>
              </c:strCache>
            </c:strRef>
          </c:tx>
          <c:spPr>
            <a:ln w="25400" cap="rnd">
              <a:solidFill>
                <a:srgbClr val="93C01B">
                  <a:lumMod val="75000"/>
                </a:srgbClr>
              </a:solidFill>
              <a:round/>
            </a:ln>
            <a:effectLst/>
          </c:spPr>
          <c:marker>
            <c:symbol val="none"/>
          </c:marker>
          <c:cat>
            <c:numRef>
              <c:f>Helårsbalans!$A$16:$A$45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Helårsbalans!$D$16:$D$45</c:f>
              <c:numCache>
                <c:formatCode>0.0</c:formatCode>
                <c:ptCount val="30"/>
                <c:pt idx="0">
                  <c:v>3.8420000000000001</c:v>
                </c:pt>
                <c:pt idx="1">
                  <c:v>8.7639999999999993</c:v>
                </c:pt>
                <c:pt idx="2">
                  <c:v>10.004</c:v>
                </c:pt>
                <c:pt idx="3">
                  <c:v>10.135</c:v>
                </c:pt>
                <c:pt idx="4">
                  <c:v>10.446999999999999</c:v>
                </c:pt>
                <c:pt idx="5">
                  <c:v>8.7530000000000001</c:v>
                </c:pt>
                <c:pt idx="6">
                  <c:v>8.2219999999999995</c:v>
                </c:pt>
                <c:pt idx="7">
                  <c:v>12.315</c:v>
                </c:pt>
                <c:pt idx="8">
                  <c:v>9.5790000000000006</c:v>
                </c:pt>
                <c:pt idx="9">
                  <c:v>10.978999999999999</c:v>
                </c:pt>
                <c:pt idx="10">
                  <c:v>11.161</c:v>
                </c:pt>
                <c:pt idx="11">
                  <c:v>8.6959999999999997</c:v>
                </c:pt>
                <c:pt idx="12">
                  <c:v>9.5329999999999995</c:v>
                </c:pt>
                <c:pt idx="13">
                  <c:v>9.9429999999999996</c:v>
                </c:pt>
                <c:pt idx="14">
                  <c:v>7.14</c:v>
                </c:pt>
                <c:pt idx="15">
                  <c:v>11.677</c:v>
                </c:pt>
                <c:pt idx="16">
                  <c:v>13.683999999999999</c:v>
                </c:pt>
                <c:pt idx="17">
                  <c:v>11.86</c:v>
                </c:pt>
                <c:pt idx="18">
                  <c:v>13.96</c:v>
                </c:pt>
                <c:pt idx="19">
                  <c:v>11.012</c:v>
                </c:pt>
                <c:pt idx="20">
                  <c:v>14.178000000000001</c:v>
                </c:pt>
                <c:pt idx="21">
                  <c:v>18.327999999999999</c:v>
                </c:pt>
                <c:pt idx="22">
                  <c:v>15.5</c:v>
                </c:pt>
                <c:pt idx="23">
                  <c:v>18.457999999999998</c:v>
                </c:pt>
                <c:pt idx="24">
                  <c:v>21.145</c:v>
                </c:pt>
                <c:pt idx="25">
                  <c:v>20.652999999999999</c:v>
                </c:pt>
                <c:pt idx="26">
                  <c:v>13.303000000000001</c:v>
                </c:pt>
                <c:pt idx="27">
                  <c:v>26.824999999999999</c:v>
                </c:pt>
                <c:pt idx="28">
                  <c:v>21.215</c:v>
                </c:pt>
                <c:pt idx="29">
                  <c:v>14.039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ser>
          <c:idx val="4"/>
          <c:order val="3"/>
          <c:tx>
            <c:strRef>
              <c:f>Helårsbalans!$E$15</c:f>
              <c:strCache>
                <c:ptCount val="1"/>
                <c:pt idx="0">
                  <c:v>Totalkonsumtion</c:v>
                </c:pt>
              </c:strCache>
            </c:strRef>
          </c:tx>
          <c:spPr>
            <a:ln w="25400" cap="rnd">
              <a:solidFill>
                <a:srgbClr val="FFC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Helårsbalans!$A$16:$A$45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Helårsbalans!$E$16:$E$45</c:f>
              <c:numCache>
                <c:formatCode>0.0</c:formatCode>
                <c:ptCount val="30"/>
                <c:pt idx="0">
                  <c:v>106.786</c:v>
                </c:pt>
                <c:pt idx="1">
                  <c:v>110.22</c:v>
                </c:pt>
                <c:pt idx="2">
                  <c:v>107.22799999999999</c:v>
                </c:pt>
                <c:pt idx="3">
                  <c:v>108.56099999999999</c:v>
                </c:pt>
                <c:pt idx="4">
                  <c:v>105.67099999999999</c:v>
                </c:pt>
                <c:pt idx="5">
                  <c:v>106.411</c:v>
                </c:pt>
                <c:pt idx="6">
                  <c:v>105.33600000000001</c:v>
                </c:pt>
                <c:pt idx="7">
                  <c:v>100.46900000000001</c:v>
                </c:pt>
                <c:pt idx="8">
                  <c:v>102.93099999999998</c:v>
                </c:pt>
                <c:pt idx="9">
                  <c:v>111.90600000000001</c:v>
                </c:pt>
                <c:pt idx="10">
                  <c:v>108.79299999999999</c:v>
                </c:pt>
                <c:pt idx="11">
                  <c:v>111.711</c:v>
                </c:pt>
                <c:pt idx="12">
                  <c:v>111.87100000000001</c:v>
                </c:pt>
                <c:pt idx="13">
                  <c:v>115.36399999999999</c:v>
                </c:pt>
                <c:pt idx="14">
                  <c:v>120.715</c:v>
                </c:pt>
                <c:pt idx="15">
                  <c:v>125.15299999999999</c:v>
                </c:pt>
                <c:pt idx="16">
                  <c:v>126.00300000000001</c:v>
                </c:pt>
                <c:pt idx="17">
                  <c:v>134.209</c:v>
                </c:pt>
                <c:pt idx="18">
                  <c:v>137.929</c:v>
                </c:pt>
                <c:pt idx="19">
                  <c:v>135.09</c:v>
                </c:pt>
                <c:pt idx="20">
                  <c:v>138.712096385542</c:v>
                </c:pt>
                <c:pt idx="21">
                  <c:v>148.31259</c:v>
                </c:pt>
                <c:pt idx="22">
                  <c:v>147.33500000000001</c:v>
                </c:pt>
                <c:pt idx="23">
                  <c:v>152.53099999999998</c:v>
                </c:pt>
                <c:pt idx="24">
                  <c:v>154.137</c:v>
                </c:pt>
                <c:pt idx="25">
                  <c:v>152.97600000000003</c:v>
                </c:pt>
                <c:pt idx="26">
                  <c:v>145.20500000000001</c:v>
                </c:pt>
                <c:pt idx="27">
                  <c:v>154.209</c:v>
                </c:pt>
                <c:pt idx="28">
                  <c:v>140.37594000000001</c:v>
                </c:pt>
                <c:pt idx="29">
                  <c:v>148.46300000000002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040239"/>
        <c:axId val="832429023"/>
      </c:lineChart>
      <c:lineChart>
        <c:grouping val="standard"/>
        <c:varyColors val="0"/>
        <c:ser>
          <c:idx val="5"/>
          <c:order val="4"/>
          <c:tx>
            <c:strRef>
              <c:f>Helårsbalans!$F$15</c:f>
              <c:strCache>
                <c:ptCount val="1"/>
                <c:pt idx="0">
                  <c:v>Svensk försörjningsgrad</c:v>
                </c:pt>
              </c:strCache>
            </c:strRef>
          </c:tx>
          <c:spPr>
            <a:ln w="25400" cap="sq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Helårsbalans!$A$16:$A$45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Helårsbalans!$F$16:$F$45</c:f>
              <c:numCache>
                <c:formatCode>0.0%</c:formatCode>
                <c:ptCount val="30"/>
                <c:pt idx="0">
                  <c:v>0.98683348004420046</c:v>
                </c:pt>
                <c:pt idx="1">
                  <c:v>0.9966430774814008</c:v>
                </c:pt>
                <c:pt idx="2">
                  <c:v>0.99861976349460968</c:v>
                </c:pt>
                <c:pt idx="3">
                  <c:v>0.97355403874319513</c:v>
                </c:pt>
                <c:pt idx="4">
                  <c:v>0.9827672682192844</c:v>
                </c:pt>
                <c:pt idx="5">
                  <c:v>0.94116209790341232</c:v>
                </c:pt>
                <c:pt idx="6">
                  <c:v>0.92855244171033635</c:v>
                </c:pt>
                <c:pt idx="7">
                  <c:v>0.93123251948362173</c:v>
                </c:pt>
                <c:pt idx="8">
                  <c:v>0.89963179217145472</c:v>
                </c:pt>
                <c:pt idx="9">
                  <c:v>0.92541954854967556</c:v>
                </c:pt>
                <c:pt idx="10">
                  <c:v>0.9280008824097139</c:v>
                </c:pt>
                <c:pt idx="11">
                  <c:v>0.88415643938376698</c:v>
                </c:pt>
                <c:pt idx="12">
                  <c:v>0.85303608620643423</c:v>
                </c:pt>
                <c:pt idx="13">
                  <c:v>0.88814534863562289</c:v>
                </c:pt>
                <c:pt idx="14">
                  <c:v>0.86600671001946739</c:v>
                </c:pt>
                <c:pt idx="15">
                  <c:v>0.88979089594336536</c:v>
                </c:pt>
                <c:pt idx="16">
                  <c:v>0.92124790679586988</c:v>
                </c:pt>
                <c:pt idx="17">
                  <c:v>0.91089271211319656</c:v>
                </c:pt>
                <c:pt idx="18">
                  <c:v>0.93707632187574763</c:v>
                </c:pt>
                <c:pt idx="19">
                  <c:v>0.9009549189429269</c:v>
                </c:pt>
                <c:pt idx="20">
                  <c:v>0.91199037201435851</c:v>
                </c:pt>
                <c:pt idx="21">
                  <c:v>0.94089510539867183</c:v>
                </c:pt>
                <c:pt idx="22">
                  <c:v>0.93280618997522646</c:v>
                </c:pt>
                <c:pt idx="23">
                  <c:v>0.92532009886514877</c:v>
                </c:pt>
                <c:pt idx="24">
                  <c:v>0.97166806152967822</c:v>
                </c:pt>
                <c:pt idx="25">
                  <c:v>0.97483265348812875</c:v>
                </c:pt>
                <c:pt idx="26">
                  <c:v>0.8823800833304638</c:v>
                </c:pt>
                <c:pt idx="27">
                  <c:v>1.0033396234979799</c:v>
                </c:pt>
                <c:pt idx="28">
                  <c:v>0.94966373867202603</c:v>
                </c:pt>
                <c:pt idx="29">
                  <c:v>0.87294477411880389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1564760"/>
        <c:axId val="751572960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1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tusen ton äggekvivalenter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valAx>
        <c:axId val="751572960"/>
        <c:scaling>
          <c:orientation val="minMax"/>
          <c:max val="1.02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svensk försörjingsgrad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751564760"/>
        <c:crosses val="max"/>
        <c:crossBetween val="between"/>
      </c:valAx>
      <c:catAx>
        <c:axId val="75156476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157296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Import av ägg och äggprodukter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424071647532608"/>
          <c:y val="9.5183566601852024E-2"/>
          <c:w val="0.73520097774037785"/>
          <c:h val="0.5366079484563206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'Handel per land 2023-2024'!$C$3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rgbClr val="7DA117"/>
            </a:solidFill>
            <a:ln w="3175">
              <a:solidFill>
                <a:srgbClr val="7DA117"/>
              </a:solidFill>
            </a:ln>
            <a:effectLst/>
          </c:spPr>
          <c:invertIfNegative val="0"/>
          <c:cat>
            <c:strRef>
              <c:f>'Handel per land 2023-2024'!$A$10:$A$11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2023-2024'!$C$10:$C$11</c:f>
              <c:numCache>
                <c:formatCode>#,##0</c:formatCode>
                <c:ptCount val="2"/>
                <c:pt idx="0">
                  <c:v>7856.3</c:v>
                </c:pt>
                <c:pt idx="1">
                  <c:v>9807.02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0-4AC0-9774-D071CD0A469C}"/>
            </c:ext>
          </c:extLst>
        </c:ser>
        <c:ser>
          <c:idx val="1"/>
          <c:order val="1"/>
          <c:tx>
            <c:strRef>
              <c:f>'Handel per land 2023-2024'!$D$3</c:f>
              <c:strCache>
                <c:ptCount val="1"/>
                <c:pt idx="0">
                  <c:v>Nederländerna</c:v>
                </c:pt>
              </c:strCache>
            </c:strRef>
          </c:tx>
          <c:spPr>
            <a:pattFill prst="trellis">
              <a:fgClr>
                <a:srgbClr val="179EDB"/>
              </a:fgClr>
              <a:bgClr>
                <a:schemeClr val="bg1"/>
              </a:bgClr>
            </a:pattFill>
            <a:ln w="3175">
              <a:solidFill>
                <a:srgbClr val="179EDB"/>
              </a:solidFill>
            </a:ln>
            <a:effectLst/>
          </c:spPr>
          <c:invertIfNegative val="0"/>
          <c:cat>
            <c:strRef>
              <c:f>'Handel per land 2023-2024'!$A$10:$A$11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2023-2024'!$D$10:$D$11</c:f>
              <c:numCache>
                <c:formatCode>#,##0</c:formatCode>
                <c:ptCount val="2"/>
                <c:pt idx="0">
                  <c:v>8650.7199999999993</c:v>
                </c:pt>
                <c:pt idx="1">
                  <c:v>9680.5199999999986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E0-4AC0-9774-D071CD0A469C}"/>
            </c:ext>
          </c:extLst>
        </c:ser>
        <c:ser>
          <c:idx val="2"/>
          <c:order val="2"/>
          <c:tx>
            <c:strRef>
              <c:f>'Handel per land 2023-2024'!$E$3</c:f>
              <c:strCache>
                <c:ptCount val="1"/>
                <c:pt idx="0">
                  <c:v>Finland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ED1C24"/>
              </a:bgClr>
            </a:pattFill>
            <a:ln w="3175">
              <a:solidFill>
                <a:srgbClr val="ED1C24"/>
              </a:solidFill>
            </a:ln>
            <a:effectLst/>
          </c:spPr>
          <c:invertIfNegative val="0"/>
          <c:cat>
            <c:strRef>
              <c:f>'Handel per land 2023-2024'!$A$10:$A$11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2023-2024'!$E$10:$E$11</c:f>
              <c:numCache>
                <c:formatCode>#,##0</c:formatCode>
                <c:ptCount val="2"/>
                <c:pt idx="0">
                  <c:v>3714.56</c:v>
                </c:pt>
                <c:pt idx="1">
                  <c:v>3225.88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E0-4AC0-9774-D071CD0A469C}"/>
            </c:ext>
          </c:extLst>
        </c:ser>
        <c:ser>
          <c:idx val="3"/>
          <c:order val="3"/>
          <c:tx>
            <c:strRef>
              <c:f>'Handel per land 2023-2024'!$F$3</c:f>
              <c:strCache>
                <c:ptCount val="1"/>
                <c:pt idx="0">
                  <c:v>Polen</c:v>
                </c:pt>
              </c:strCache>
            </c:strRef>
          </c:tx>
          <c:spPr>
            <a:pattFill prst="ltHorz">
              <a:fgClr>
                <a:schemeClr val="bg1"/>
              </a:fgClr>
              <a:bgClr>
                <a:srgbClr val="E07A0A"/>
              </a:bgClr>
            </a:pattFill>
            <a:ln w="3175">
              <a:solidFill>
                <a:srgbClr val="E07A0A"/>
              </a:solidFill>
            </a:ln>
            <a:effectLst/>
          </c:spPr>
          <c:invertIfNegative val="0"/>
          <c:cat>
            <c:strRef>
              <c:f>'Handel per land 2023-2024'!$A$10:$A$11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2023-2024'!$F$10:$F$11</c:f>
              <c:numCache>
                <c:formatCode>#,##0</c:formatCode>
                <c:ptCount val="2"/>
                <c:pt idx="0">
                  <c:v>2022.9999999999998</c:v>
                </c:pt>
                <c:pt idx="1">
                  <c:v>3664.24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E0-4AC0-9774-D071CD0A469C}"/>
            </c:ext>
          </c:extLst>
        </c:ser>
        <c:ser>
          <c:idx val="4"/>
          <c:order val="4"/>
          <c:tx>
            <c:strRef>
              <c:f>'Handel per land 2023-2024'!$G$3</c:f>
              <c:strCache>
                <c:ptCount val="1"/>
                <c:pt idx="0">
                  <c:v>Övriga</c:v>
                </c:pt>
              </c:strCache>
            </c:strRef>
          </c:tx>
          <c:spPr>
            <a:pattFill prst="ltUpDiag">
              <a:fgClr>
                <a:schemeClr val="bg1"/>
              </a:fgClr>
              <a:bgClr>
                <a:srgbClr val="7DA117"/>
              </a:bgClr>
            </a:pattFill>
            <a:ln w="3175">
              <a:solidFill>
                <a:srgbClr val="7DA117"/>
              </a:solidFill>
            </a:ln>
            <a:effectLst/>
          </c:spPr>
          <c:invertIfNegative val="0"/>
          <c:cat>
            <c:strRef>
              <c:f>'Handel per land 2023-2024'!$A$10:$A$11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2023-2024'!$G$10:$G$11</c:f>
              <c:numCache>
                <c:formatCode>#,##0</c:formatCode>
                <c:ptCount val="2"/>
                <c:pt idx="0">
                  <c:v>6036.7599999999984</c:v>
                </c:pt>
                <c:pt idx="1">
                  <c:v>6524.0399999999991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E0-4AC0-9774-D071CD0A4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3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äggekvivalenter</a:t>
                </a:r>
              </a:p>
            </c:rich>
          </c:tx>
          <c:layout>
            <c:manualLayout>
              <c:xMode val="edge"/>
              <c:yMode val="edge"/>
              <c:x val="7.4680290917833736E-2"/>
              <c:y val="0.169942180210358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n-US"/>
              <a:t>Export av ägg och äggprodukter</a:t>
            </a:r>
          </a:p>
        </c:rich>
      </c:tx>
      <c:layout>
        <c:manualLayout>
          <c:xMode val="edge"/>
          <c:yMode val="edge"/>
          <c:x val="0.28509850620524291"/>
          <c:y val="1.605044491389796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4914098700625384"/>
          <c:y val="9.5672343282671074E-2"/>
          <c:w val="0.75085901299374613"/>
          <c:h val="0.5046592199230910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'Handel per land 2023-2024'!$C$17</c:f>
              <c:strCache>
                <c:ptCount val="1"/>
                <c:pt idx="0">
                  <c:v>Danmark</c:v>
                </c:pt>
              </c:strCache>
            </c:strRef>
          </c:tx>
          <c:spPr>
            <a:solidFill>
              <a:srgbClr val="0083BE"/>
            </a:solidFill>
            <a:ln w="3175">
              <a:solidFill>
                <a:srgbClr val="7DA117"/>
              </a:solidFill>
            </a:ln>
            <a:effectLst/>
          </c:spPr>
          <c:invertIfNegative val="0"/>
          <c:cat>
            <c:strRef>
              <c:f>'Handel per land 2023-2024'!$A$24:$A$25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2023-2024'!$C$24:$C$25</c:f>
              <c:numCache>
                <c:formatCode>#,##0</c:formatCode>
                <c:ptCount val="2"/>
                <c:pt idx="0">
                  <c:v>9155.74</c:v>
                </c:pt>
                <c:pt idx="1">
                  <c:v>3912.64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0-4AC0-9774-D071CD0A469C}"/>
            </c:ext>
          </c:extLst>
        </c:ser>
        <c:ser>
          <c:idx val="1"/>
          <c:order val="1"/>
          <c:tx>
            <c:strRef>
              <c:f>'Handel per land 2023-2024'!$D$17</c:f>
              <c:strCache>
                <c:ptCount val="1"/>
                <c:pt idx="0">
                  <c:v>Tyskland</c:v>
                </c:pt>
              </c:strCache>
            </c:strRef>
          </c:tx>
          <c:spPr>
            <a:pattFill prst="trellis">
              <a:fgClr>
                <a:srgbClr val="004165"/>
              </a:fgClr>
              <a:bgClr>
                <a:schemeClr val="bg1"/>
              </a:bgClr>
            </a:pattFill>
            <a:ln w="3175">
              <a:solidFill>
                <a:srgbClr val="004165"/>
              </a:solidFill>
            </a:ln>
            <a:effectLst/>
          </c:spPr>
          <c:invertIfNegative val="0"/>
          <c:cat>
            <c:strRef>
              <c:f>'Handel per land 2023-2024'!$A$24:$A$25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2023-2024'!$D$24:$D$25</c:f>
              <c:numCache>
                <c:formatCode>#,##0</c:formatCode>
                <c:ptCount val="2"/>
                <c:pt idx="0">
                  <c:v>1361.8</c:v>
                </c:pt>
                <c:pt idx="1">
                  <c:v>1119.44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E0-4AC0-9774-D071CD0A469C}"/>
            </c:ext>
          </c:extLst>
        </c:ser>
        <c:ser>
          <c:idx val="2"/>
          <c:order val="2"/>
          <c:tx>
            <c:strRef>
              <c:f>'Handel per land 2023-2024'!$E$17</c:f>
              <c:strCache>
                <c:ptCount val="1"/>
                <c:pt idx="0">
                  <c:v>Finland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DC5034"/>
              </a:bgClr>
            </a:pattFill>
            <a:ln w="3175">
              <a:solidFill>
                <a:srgbClr val="DC5034"/>
              </a:solidFill>
            </a:ln>
            <a:effectLst/>
          </c:spPr>
          <c:invertIfNegative val="0"/>
          <c:cat>
            <c:strRef>
              <c:f>'Handel per land 2023-2024'!$A$24:$A$25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2023-2024'!$E$24:$E$25</c:f>
              <c:numCache>
                <c:formatCode>#,##0</c:formatCode>
                <c:ptCount val="2"/>
                <c:pt idx="0">
                  <c:v>2379.5599999999995</c:v>
                </c:pt>
                <c:pt idx="1">
                  <c:v>1586.06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E0-4AC0-9774-D071CD0A469C}"/>
            </c:ext>
          </c:extLst>
        </c:ser>
        <c:ser>
          <c:idx val="3"/>
          <c:order val="3"/>
          <c:tx>
            <c:strRef>
              <c:f>'Handel per land 2023-2024'!$F$17</c:f>
              <c:strCache>
                <c:ptCount val="1"/>
                <c:pt idx="0">
                  <c:v>Nederländerna</c:v>
                </c:pt>
              </c:strCache>
            </c:strRef>
          </c:tx>
          <c:spPr>
            <a:pattFill prst="ltHorz">
              <a:fgClr>
                <a:schemeClr val="bg1"/>
              </a:fgClr>
              <a:bgClr>
                <a:srgbClr val="00B299"/>
              </a:bgClr>
            </a:pattFill>
            <a:ln w="3175">
              <a:solidFill>
                <a:srgbClr val="00B299"/>
              </a:solidFill>
            </a:ln>
            <a:effectLst/>
          </c:spPr>
          <c:invertIfNegative val="0"/>
          <c:cat>
            <c:strRef>
              <c:f>'Handel per land 2023-2024'!$A$24:$A$25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2023-2024'!$F$24:$F$25</c:f>
              <c:numCache>
                <c:formatCode>#,##0</c:formatCode>
                <c:ptCount val="2"/>
                <c:pt idx="0">
                  <c:v>606.94000000000005</c:v>
                </c:pt>
                <c:pt idx="1">
                  <c:v>921.38000000000011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E0-4AC0-9774-D071CD0A469C}"/>
            </c:ext>
          </c:extLst>
        </c:ser>
        <c:ser>
          <c:idx val="4"/>
          <c:order val="4"/>
          <c:tx>
            <c:strRef>
              <c:f>'Handel per land 2023-2024'!$G$17</c:f>
              <c:strCache>
                <c:ptCount val="1"/>
                <c:pt idx="0">
                  <c:v>Övriga</c:v>
                </c:pt>
              </c:strCache>
            </c:strRef>
          </c:tx>
          <c:spPr>
            <a:pattFill prst="ltUpDiag">
              <a:fgClr>
                <a:schemeClr val="bg1"/>
              </a:fgClr>
              <a:bgClr>
                <a:srgbClr val="668013"/>
              </a:bgClr>
            </a:pattFill>
            <a:ln w="3175">
              <a:solidFill>
                <a:srgbClr val="668013"/>
              </a:solidFill>
            </a:ln>
            <a:effectLst/>
          </c:spPr>
          <c:invertIfNegative val="0"/>
          <c:cat>
            <c:strRef>
              <c:f>'Handel per land 2023-2024'!$A$24:$A$25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2023-2024'!$G$24:$G$25</c:f>
              <c:numCache>
                <c:formatCode>#,##0</c:formatCode>
                <c:ptCount val="2"/>
                <c:pt idx="0">
                  <c:v>7711.08</c:v>
                </c:pt>
                <c:pt idx="1">
                  <c:v>6499.4199999999992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E0-4AC0-9774-D071CD0A4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3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äggekvivalenter</a:t>
                </a:r>
              </a:p>
            </c:rich>
          </c:tx>
          <c:layout>
            <c:manualLayout>
              <c:xMode val="edge"/>
              <c:yMode val="edge"/>
              <c:x val="7.2970901785424966E-2"/>
              <c:y val="0.1274870292376243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Import av ägg och äggprodukter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3605425017947573"/>
          <c:y val="0.11171913286266867"/>
          <c:w val="0.74057877830715413"/>
          <c:h val="0.6761118226159278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'Handel per kategori 2020-2024'!$A$17</c:f>
              <c:strCache>
                <c:ptCount val="1"/>
                <c:pt idx="0">
                  <c:v>Skalägg</c:v>
                </c:pt>
              </c:strCache>
            </c:strRef>
          </c:tx>
          <c:spPr>
            <a:solidFill>
              <a:schemeClr val="accent1"/>
            </a:solidFill>
            <a:ln>
              <a:solidFill>
                <a:srgbClr val="93C01B"/>
              </a:solidFill>
            </a:ln>
            <a:effectLst/>
          </c:spPr>
          <c:invertIfNegative val="0"/>
          <c:cat>
            <c:strRef>
              <c:f>'Handel per kategori 2020-2024'!$B$16:$F$16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'Handel per kategori 2020-2024'!$B$17:$F$17</c:f>
              <c:numCache>
                <c:formatCode>#,##0</c:formatCode>
                <c:ptCount val="5"/>
                <c:pt idx="0">
                  <c:v>4797</c:v>
                </c:pt>
                <c:pt idx="1">
                  <c:v>7010</c:v>
                </c:pt>
                <c:pt idx="2">
                  <c:v>3627</c:v>
                </c:pt>
                <c:pt idx="3">
                  <c:v>6798</c:v>
                </c:pt>
                <c:pt idx="4">
                  <c:v>11244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AE-40AE-B78E-15B2C7AD7813}"/>
            </c:ext>
          </c:extLst>
        </c:ser>
        <c:ser>
          <c:idx val="1"/>
          <c:order val="1"/>
          <c:tx>
            <c:strRef>
              <c:f>'Handel per kategori 2020-2024'!$A$18</c:f>
              <c:strCache>
                <c:ptCount val="1"/>
                <c:pt idx="0">
                  <c:v>Äggprodukter</c:v>
                </c:pt>
              </c:strCache>
            </c:strRef>
          </c:tx>
          <c:spPr>
            <a:pattFill prst="pct60">
              <a:fgClr>
                <a:srgbClr val="00B0F0"/>
              </a:fgClr>
              <a:bgClr>
                <a:sysClr val="window" lastClr="FFFFFF"/>
              </a:bgClr>
            </a:pattFill>
            <a:ln>
              <a:solidFill>
                <a:srgbClr val="00B0F0"/>
              </a:solidFill>
            </a:ln>
            <a:effectLst/>
          </c:spPr>
          <c:invertIfNegative val="0"/>
          <c:cat>
            <c:strRef>
              <c:f>'Handel per kategori 2020-2024'!$B$16:$F$16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'Handel per kategori 2020-2024'!$B$18:$F$18</c:f>
              <c:numCache>
                <c:formatCode>#,##0</c:formatCode>
                <c:ptCount val="5"/>
                <c:pt idx="0">
                  <c:v>19706.379999999997</c:v>
                </c:pt>
                <c:pt idx="1">
                  <c:v>23372.079999999998</c:v>
                </c:pt>
                <c:pt idx="2">
                  <c:v>22682.98</c:v>
                </c:pt>
                <c:pt idx="3">
                  <c:v>21483.34</c:v>
                </c:pt>
                <c:pt idx="4">
                  <c:v>21657.699999999997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AE-40AE-B78E-15B2C7AD78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3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äggekvivalenter</a:t>
                </a:r>
              </a:p>
            </c:rich>
          </c:tx>
          <c:layout>
            <c:manualLayout>
              <c:xMode val="edge"/>
              <c:yMode val="edge"/>
              <c:x val="3.8528896672504379E-2"/>
              <c:y val="0.2959815777883932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Export av ägg och äggprodukter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4000544208431829"/>
          <c:y val="0.11751348338094908"/>
          <c:w val="0.73623645856362985"/>
          <c:h val="0.6727584140478015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'Handel per kategori 2020-2024'!$A$26</c:f>
              <c:strCache>
                <c:ptCount val="1"/>
                <c:pt idx="0">
                  <c:v>Skalägg</c:v>
                </c:pt>
              </c:strCache>
            </c:strRef>
          </c:tx>
          <c:spPr>
            <a:solidFill>
              <a:srgbClr val="734105">
                <a:lumMod val="60000"/>
                <a:lumOff val="40000"/>
              </a:srgbClr>
            </a:solidFill>
            <a:ln>
              <a:solidFill>
                <a:srgbClr val="F7921E"/>
              </a:solidFill>
            </a:ln>
            <a:effectLst/>
          </c:spPr>
          <c:invertIfNegative val="0"/>
          <c:cat>
            <c:strRef>
              <c:f>'Handel per kategori 2020-2024'!$B$25:$F$25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'Handel per kategori 2020-2024'!$B$26:$F$26</c:f>
              <c:numCache>
                <c:formatCode>#,##0</c:formatCode>
                <c:ptCount val="5"/>
                <c:pt idx="0">
                  <c:v>12653</c:v>
                </c:pt>
                <c:pt idx="1">
                  <c:v>4121</c:v>
                </c:pt>
                <c:pt idx="2">
                  <c:v>17650</c:v>
                </c:pt>
                <c:pt idx="3">
                  <c:v>11583</c:v>
                </c:pt>
                <c:pt idx="4">
                  <c:v>5032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F2-4092-91CB-4B118CF95C4C}"/>
            </c:ext>
          </c:extLst>
        </c:ser>
        <c:ser>
          <c:idx val="1"/>
          <c:order val="1"/>
          <c:tx>
            <c:strRef>
              <c:f>'Handel per kategori 2020-2024'!$A$27</c:f>
              <c:strCache>
                <c:ptCount val="1"/>
                <c:pt idx="0">
                  <c:v>Äggprodukter</c:v>
                </c:pt>
              </c:strCache>
            </c:strRef>
          </c:tx>
          <c:spPr>
            <a:pattFill prst="pct75">
              <a:fgClr>
                <a:srgbClr val="50BDED">
                  <a:lumMod val="50000"/>
                </a:srgbClr>
              </a:fgClr>
              <a:bgClr>
                <a:sysClr val="window" lastClr="FFFFFF"/>
              </a:bgClr>
            </a:pattFill>
            <a:ln>
              <a:solidFill>
                <a:srgbClr val="44546A"/>
              </a:solidFill>
            </a:ln>
            <a:effectLst/>
          </c:spPr>
          <c:invertIfNegative val="0"/>
          <c:cat>
            <c:strRef>
              <c:f>'Handel per kategori 2020-2024'!$B$25:$F$25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'Handel per kategori 2020-2024'!$B$27:$F$27</c:f>
              <c:numCache>
                <c:formatCode>#,##0</c:formatCode>
                <c:ptCount val="5"/>
                <c:pt idx="0">
                  <c:v>7833.5400000000009</c:v>
                </c:pt>
                <c:pt idx="1">
                  <c:v>9182.3000000000011</c:v>
                </c:pt>
                <c:pt idx="2">
                  <c:v>9174.5799999999981</c:v>
                </c:pt>
                <c:pt idx="3">
                  <c:v>9632.1200000000008</c:v>
                </c:pt>
                <c:pt idx="4">
                  <c:v>9006.9399999999987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F2-4092-91CB-4B118CF95C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27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äggekvivalenter</a:t>
                </a:r>
              </a:p>
            </c:rich>
          </c:tx>
          <c:layout>
            <c:manualLayout>
              <c:xMode val="edge"/>
              <c:yMode val="edge"/>
              <c:x val="4.6415623088272337E-2"/>
              <c:y val="0.3027254869654321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219076</xdr:colOff>
      <xdr:row>46</xdr:row>
      <xdr:rowOff>142874</xdr:rowOff>
    </xdr:from>
    <xdr:to>
      <xdr:col>7</xdr:col>
      <xdr:colOff>1085851</xdr:colOff>
      <xdr:row>77</xdr:row>
      <xdr:rowOff>66675</xdr:rowOff>
    </xdr:to>
    <xdr:graphicFrame macro="">
      <xdr:nvGraphicFramePr>
        <xdr:cNvPr id="6" name="Diagram 5" descr="Svensk marknadsbalans ägg&#10;&#10;Figuren visar utvecklingen av produktion, handel, konsumtion och svensk försörjningsgrad för ägg från 199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527050</xdr:colOff>
      <xdr:row>0</xdr:row>
      <xdr:rowOff>88900</xdr:rowOff>
    </xdr:from>
    <xdr:to>
      <xdr:col>16</xdr:col>
      <xdr:colOff>133350</xdr:colOff>
      <xdr:row>19</xdr:row>
      <xdr:rowOff>158750</xdr:rowOff>
    </xdr:to>
    <xdr:graphicFrame macro="">
      <xdr:nvGraphicFramePr>
        <xdr:cNvPr id="4" name="Diagram 3" descr="Figuren visar importen av ägg och äggprodukter per land de två senaste åren" title="Import av ägg och äggprodukter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501650</xdr:colOff>
      <xdr:row>20</xdr:row>
      <xdr:rowOff>171450</xdr:rowOff>
    </xdr:from>
    <xdr:to>
      <xdr:col>16</xdr:col>
      <xdr:colOff>44450</xdr:colOff>
      <xdr:row>41</xdr:row>
      <xdr:rowOff>165100</xdr:rowOff>
    </xdr:to>
    <xdr:graphicFrame macro="">
      <xdr:nvGraphicFramePr>
        <xdr:cNvPr id="5" name="Diagram 4" descr="Figuren visar exporten av ägg och äggprodukter per land de två senaste åren" title="Export av ägg och äggprodukter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177801</xdr:colOff>
      <xdr:row>1</xdr:row>
      <xdr:rowOff>180974</xdr:rowOff>
    </xdr:from>
    <xdr:to>
      <xdr:col>14</xdr:col>
      <xdr:colOff>523875</xdr:colOff>
      <xdr:row>20</xdr:row>
      <xdr:rowOff>139698</xdr:rowOff>
    </xdr:to>
    <xdr:graphicFrame macro="">
      <xdr:nvGraphicFramePr>
        <xdr:cNvPr id="2" name="Diagram 1" descr="Figuren visar den svenska importen av ägg och äggprodukter uttryckt i äggekvivalenter de senaste fem åren" title="Import av ägg och äggprodukter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219075</xdr:colOff>
      <xdr:row>21</xdr:row>
      <xdr:rowOff>133351</xdr:rowOff>
    </xdr:from>
    <xdr:to>
      <xdr:col>14</xdr:col>
      <xdr:colOff>466725</xdr:colOff>
      <xdr:row>40</xdr:row>
      <xdr:rowOff>171451</xdr:rowOff>
    </xdr:to>
    <xdr:graphicFrame macro="">
      <xdr:nvGraphicFramePr>
        <xdr:cNvPr id="3" name="Diagram 2" descr="Figuren visar den svenska exporten av ägg och äggprodukter i äggekvivalenter de senaste fem åren" title="Export av ägg och äggprodukter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Helårsbalans" displayName="Helårsbalans" ref="A15:H45" totalsRowShown="0" headerRowDxfId="88" dataDxfId="86" headerRowBorderDxfId="87" tableBorderDxfId="85">
  <autoFilter ref="A15:H45" xr:uid="{00000000-0009-0000-0100-000001000000}"/>
  <tableColumns count="8">
    <tableColumn id="1" xr3:uid="{00000000-0010-0000-0000-000001000000}" name="År" dataDxfId="84"/>
    <tableColumn id="2" xr3:uid="{00000000-0010-0000-0000-000002000000}" name="Produktion" dataDxfId="83"/>
    <tableColumn id="3" xr3:uid="{00000000-0010-0000-0000-000003000000}" name="Import" dataDxfId="82"/>
    <tableColumn id="4" xr3:uid="{00000000-0010-0000-0000-000004000000}" name="Export" dataDxfId="81"/>
    <tableColumn id="5" xr3:uid="{00000000-0010-0000-0000-000005000000}" name="Totalkonsumtion" dataDxfId="80"/>
    <tableColumn id="6" xr3:uid="{00000000-0010-0000-0000-000006000000}" name="Svensk försörjningsgrad" dataDxfId="79"/>
    <tableColumn id="7" xr3:uid="{00000000-0010-0000-0000-000007000000}" name="Totalkonsumtion kg/capita" dataDxfId="78"/>
    <tableColumn id="8" xr3:uid="{00000000-0010-0000-0000-000008000000}" name="Befolkning" dataDxfId="77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EDA045B-46AB-4CFF-B46C-687B6038F36E}" name="Kvartalsbalans28" displayName="Kvartalsbalans28" ref="A5:H23" totalsRowShown="0" headerRowDxfId="76" headerRowBorderDxfId="75" tableBorderDxfId="74">
  <autoFilter ref="A5:H23" xr:uid="{D2654C62-23A2-494B-93EF-41CD9BBF7E84}"/>
  <tableColumns count="8">
    <tableColumn id="1" xr3:uid="{3AA18046-BED9-4DC8-BF8A-5F68F1797E07}" name="År"/>
    <tableColumn id="2" xr3:uid="{A673833C-410F-4A85-98D5-2349DDC067A5}" name="Produktion"/>
    <tableColumn id="3" xr3:uid="{933A6F84-6520-458A-81AD-81A3BFB54349}" name="Import"/>
    <tableColumn id="4" xr3:uid="{C600F090-E723-440A-99B9-E4388C7FBD6B}" name="Export"/>
    <tableColumn id="5" xr3:uid="{5C372EC0-7590-4D5C-A437-78BA25827A24}" name="Totalkonsumtion"/>
    <tableColumn id="6" xr3:uid="{9335BAD9-2A69-44B9-B9A5-11D8BDAEF4A9}" name="Svensk försörjningsgrad"/>
    <tableColumn id="7" xr3:uid="{07311573-79F4-4784-BC0A-57EFCE30B9E9}" name="Totalkonsumtion kg/capita"/>
    <tableColumn id="8" xr3:uid="{98AA2062-6CEE-4295-9E5D-B25FC29484F9}" name="Befolkning" dataDxfId="7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24D91E83-BE39-41D6-AFB3-D39BAF51601E}" name="Kvartalsbalans285" displayName="Kvartalsbalans285" ref="A5:H23" totalsRowShown="0" headerRowDxfId="72" headerRowBorderDxfId="71" tableBorderDxfId="70">
  <autoFilter ref="A5:H23" xr:uid="{4CBFC276-519F-413B-A49B-9923A9F27673}"/>
  <tableColumns count="8">
    <tableColumn id="1" xr3:uid="{492B22EC-17F6-4871-B4D0-E7160B843C14}" name="År"/>
    <tableColumn id="2" xr3:uid="{71B02A38-86A2-462F-83E2-8F27CB876114}" name="Produktion"/>
    <tableColumn id="3" xr3:uid="{BE6DA872-15E6-4AE4-885F-205721F78604}" name="Import"/>
    <tableColumn id="4" xr3:uid="{2C2613EF-AECA-437A-82C0-E50FAF49CE73}" name="Export"/>
    <tableColumn id="5" xr3:uid="{63DB25D9-4A92-4451-9EE9-AE6560D6AB5A}" name="Totalkonsumtion"/>
    <tableColumn id="6" xr3:uid="{DF14655C-36BF-4A30-9653-4A8C63FB1126}" name="Svensk försörjningsgrad"/>
    <tableColumn id="7" xr3:uid="{D14687A3-12EB-4363-B9E9-2FEAB5C6A983}" name="Totalkonsumtion kg/capita"/>
    <tableColumn id="8" xr3:uid="{0448570F-5C37-4C1C-962C-C4550D8F1AE1}" name="Befolkning" dataDxfId="69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3000000}" name="Import" displayName="Import" ref="A3:G12" totalsRowShown="0" headerRowDxfId="68" dataDxfId="66" headerRowBorderDxfId="67" tableBorderDxfId="65">
  <autoFilter ref="A3:G12" xr:uid="{00000000-0009-0000-0100-000005000000}"/>
  <tableColumns count="7">
    <tableColumn id="1" xr3:uid="{00000000-0010-0000-0300-000001000000}" name="Produktkategori" dataDxfId="64"/>
    <tableColumn id="2" xr3:uid="{00000000-0010-0000-0300-000002000000}" name="Totalt" dataDxfId="63"/>
    <tableColumn id="3" xr3:uid="{00000000-0010-0000-0300-000003000000}" name="Danmark" dataDxfId="62"/>
    <tableColumn id="4" xr3:uid="{00000000-0010-0000-0300-000004000000}" name="Nederländerna" dataDxfId="61"/>
    <tableColumn id="5" xr3:uid="{00000000-0010-0000-0300-000005000000}" name="Finland" dataDxfId="60"/>
    <tableColumn id="6" xr3:uid="{00000000-0010-0000-0300-000006000000}" name="Polen" dataDxfId="59"/>
    <tableColumn id="8" xr3:uid="{00000000-0010-0000-0300-000008000000}" name="Övriga" dataDxfId="58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Export" displayName="Export" ref="A17:G26" totalsRowShown="0" headerRowDxfId="57" dataDxfId="55" headerRowBorderDxfId="56" tableBorderDxfId="54">
  <autoFilter ref="A17:G26" xr:uid="{00000000-0009-0000-0100-000006000000}"/>
  <tableColumns count="7">
    <tableColumn id="1" xr3:uid="{00000000-0010-0000-0400-000001000000}" name="Produktkategori" dataDxfId="53"/>
    <tableColumn id="2" xr3:uid="{00000000-0010-0000-0400-000002000000}" name="Totalt" dataDxfId="52"/>
    <tableColumn id="3" xr3:uid="{00000000-0010-0000-0400-000003000000}" name="Danmark" dataDxfId="51"/>
    <tableColumn id="4" xr3:uid="{00000000-0010-0000-0400-000004000000}" name="Tyskland" dataDxfId="50"/>
    <tableColumn id="5" xr3:uid="{00000000-0010-0000-0400-000005000000}" name="Finland" dataDxfId="49"/>
    <tableColumn id="6" xr3:uid="{00000000-0010-0000-0400-000006000000}" name="Nederländerna" dataDxfId="48"/>
    <tableColumn id="8" xr3:uid="{00000000-0010-0000-0400-000008000000}" name="Övriga" dataDxfId="4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5000000}" name="Importkategori" displayName="Importkategori" ref="A16:F19" totalsRowShown="0" headerRowDxfId="46" dataDxfId="45">
  <autoFilter ref="A16:F19" xr:uid="{00000000-0009-0000-0100-000002000000}"/>
  <tableColumns count="6">
    <tableColumn id="1" xr3:uid="{00000000-0010-0000-0500-000001000000}" name="IMPORT " dataDxfId="44"/>
    <tableColumn id="3" xr3:uid="{00000000-0010-0000-0500-000003000000}" name="2020" dataDxfId="43"/>
    <tableColumn id="4" xr3:uid="{00000000-0010-0000-0500-000004000000}" name="2021" dataDxfId="42"/>
    <tableColumn id="5" xr3:uid="{00000000-0010-0000-0500-000005000000}" name="2022" dataDxfId="41"/>
    <tableColumn id="6" xr3:uid="{00000000-0010-0000-0500-000006000000}" name="2023" dataDxfId="40"/>
    <tableColumn id="2" xr3:uid="{261D1BF7-392B-4CE8-843E-3961113F9601}" name="2024" dataDxfId="39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6000000}" name="Exportkategori" displayName="Exportkategori" ref="A25:F28" totalsRowShown="0" headerRowDxfId="38" dataDxfId="37">
  <autoFilter ref="A25:F28" xr:uid="{00000000-0009-0000-0100-000003000000}"/>
  <tableColumns count="6">
    <tableColumn id="1" xr3:uid="{00000000-0010-0000-0600-000001000000}" name="EXPORT" dataDxfId="36"/>
    <tableColumn id="3" xr3:uid="{00000000-0010-0000-0600-000003000000}" name="2020" dataDxfId="35"/>
    <tableColumn id="4" xr3:uid="{00000000-0010-0000-0600-000004000000}" name="2021" dataDxfId="34"/>
    <tableColumn id="5" xr3:uid="{00000000-0010-0000-0600-000005000000}" name="2022" dataDxfId="33"/>
    <tableColumn id="6" xr3:uid="{00000000-0010-0000-0600-000006000000}" name="2023" dataDxfId="32"/>
    <tableColumn id="2" xr3:uid="{A3D3F76B-0E79-4CB0-BA7B-661FF5F0E19D}" name="2024" dataDxfId="3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2F92E2D4-866B-45DA-9F1E-7F1A4AF9324B}" name="Tabell8" displayName="Tabell8" ref="A4:N21" totalsRowShown="0" headerRowDxfId="30" dataDxfId="29">
  <autoFilter ref="A4:N21" xr:uid="{C5ACC506-DBC5-49AE-940A-FE73BC7F1512}"/>
  <tableColumns count="14">
    <tableColumn id="1" xr3:uid="{B096D573-1DE9-499D-9807-81E81609C592}" name="Land" dataDxfId="28"/>
    <tableColumn id="2" xr3:uid="{2B0DDD41-693D-4F5F-8BE3-E23AD06C1CBD}" name="04072100" dataDxfId="27"/>
    <tableColumn id="3" xr3:uid="{B96781A1-8B43-4398-B1C6-D06B345086F2}" name="04072910" dataDxfId="26"/>
    <tableColumn id="4" xr3:uid="{ABE76A35-6FF5-42EA-90C1-BACC4F571736}" name="04072990" dataDxfId="25"/>
    <tableColumn id="5" xr3:uid="{3999450B-0641-46AA-93DA-8D54C896A705}" name="04079010" dataDxfId="24"/>
    <tableColumn id="6" xr3:uid="{6183809C-279D-4793-ACAE-63095D40526B}" name="04079090" dataDxfId="23"/>
    <tableColumn id="7" xr3:uid="{06E6DE5A-AEFF-4C74-862C-D2A9B930192E}" name="04081180" dataDxfId="22"/>
    <tableColumn id="8" xr3:uid="{9CABB6C2-9675-4286-8162-6C03CF61FABB}" name="04081981" dataDxfId="21"/>
    <tableColumn id="9" xr3:uid="{911C3ADD-5B2B-4BC4-8C77-409E149AC84C}" name="04081989" dataDxfId="20"/>
    <tableColumn id="10" xr3:uid="{B1858735-F2C3-4488-973A-3C5C1E97E864}" name="04089180" dataDxfId="19"/>
    <tableColumn id="11" xr3:uid="{BE82E138-9F8E-4DE1-A003-C2101C618E21}" name="04089980" dataDxfId="18"/>
    <tableColumn id="12" xr3:uid="{30747B8D-490B-4038-B902-2A31109FF1A6}" name="35021190" dataDxfId="17"/>
    <tableColumn id="13" xr3:uid="{DDFC2699-6C75-4E23-BA15-98FC5FD7E149}" name="35021990" dataDxfId="16"/>
    <tableColumn id="14" xr3:uid="{B7C995B2-4523-41AD-A9CF-A9D410F67DDC}" name="Totalt per land" dataDxfId="15">
      <calculatedColumnFormula>SUM(Tabell8[[#This Row],[04072100]:[35021990]])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89F8F9A1-42E3-45E7-AFF0-98520035A49C}" name="Tabell911" displayName="Tabell911" ref="A26:M55" totalsRowShown="0" headerRowDxfId="14" dataDxfId="13">
  <autoFilter ref="A26:M55" xr:uid="{1E50F98F-7568-4908-8542-9C17F8A6BCB9}"/>
  <tableColumns count="13">
    <tableColumn id="1" xr3:uid="{734A93E0-6000-45DD-BA2C-BE8607D89619}" name="Land" dataDxfId="12"/>
    <tableColumn id="2" xr3:uid="{664369DC-E307-4E0A-9864-D8E0444E4DEC}" name="04072100" dataDxfId="11"/>
    <tableColumn id="3" xr3:uid="{DB05E011-AF11-4407-8D08-24E3B3E27065}" name="04072910" dataDxfId="10"/>
    <tableColumn id="4" xr3:uid="{180C4496-444A-44B2-AB3E-7713ECD72B45}" name="04072990" dataDxfId="9"/>
    <tableColumn id="5" xr3:uid="{74A3C4F8-78FB-4A17-AA9E-8978990F2508}" name="04079010" dataDxfId="8"/>
    <tableColumn id="6" xr3:uid="{3873C6B1-277E-4688-91AE-A15EF249F27D}" name="04079090" dataDxfId="7"/>
    <tableColumn id="7" xr3:uid="{2E6EFC03-5308-4FAA-84F9-1661C52DE764}" name="04081180" dataDxfId="6"/>
    <tableColumn id="8" xr3:uid="{E42D3F45-0FC9-4E10-8A88-FAA4781EAAF0}" name="04081981" dataDxfId="5"/>
    <tableColumn id="9" xr3:uid="{DEABEC53-38C6-496E-8A3A-7FA471E7FA76}" name="04089180" dataDxfId="4"/>
    <tableColumn id="10" xr3:uid="{F4E8D5BD-E9B8-447A-83C2-4377807431B3}" name="04089980" dataDxfId="3"/>
    <tableColumn id="11" xr3:uid="{3042275B-DCE6-4220-8F24-C45A43BCCC08}" name="35021190" dataDxfId="2"/>
    <tableColumn id="12" xr3:uid="{64D5F2A4-D838-4C91-AB50-F5C080458BFA}" name="35021990" dataDxfId="1"/>
    <tableColumn id="13" xr3:uid="{8F9CD641-1E37-44D9-9D16-73AE634638BA}" name="Totalt per land" dataDxfId="0">
      <calculatedColumnFormula>SUM(Tabell911[[#This Row],[04072100]:[35021990]])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93C01B"/>
      </a:accent1>
      <a:accent2>
        <a:srgbClr val="50BDED"/>
      </a:accent2>
      <a:accent3>
        <a:srgbClr val="F7921E"/>
      </a:accent3>
      <a:accent4>
        <a:srgbClr val="ED1C24"/>
      </a:accent4>
      <a:accent5>
        <a:srgbClr val="734105"/>
      </a:accent5>
      <a:accent6>
        <a:srgbClr val="E8B909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Greppa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83BE"/>
    </a:accent1>
    <a:accent2>
      <a:srgbClr val="004165"/>
    </a:accent2>
    <a:accent3>
      <a:srgbClr val="DC5034"/>
    </a:accent3>
    <a:accent4>
      <a:srgbClr val="00B299"/>
    </a:accent4>
    <a:accent5>
      <a:srgbClr val="668013"/>
    </a:accent5>
    <a:accent6>
      <a:srgbClr val="BCA600"/>
    </a:accent6>
    <a:hlink>
      <a:srgbClr val="2F5496"/>
    </a:hlink>
    <a:folHlink>
      <a:srgbClr val="2F5496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Greppa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83BE"/>
    </a:accent1>
    <a:accent2>
      <a:srgbClr val="004165"/>
    </a:accent2>
    <a:accent3>
      <a:srgbClr val="DC5034"/>
    </a:accent3>
    <a:accent4>
      <a:srgbClr val="00B299"/>
    </a:accent4>
    <a:accent5>
      <a:srgbClr val="668013"/>
    </a:accent5>
    <a:accent6>
      <a:srgbClr val="BCA600"/>
    </a:accent6>
    <a:hlink>
      <a:srgbClr val="2F5496"/>
    </a:hlink>
    <a:folHlink>
      <a:srgbClr val="2F5496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5.bin"/><Relationship Id="rId5" Type="http://schemas.openxmlformats.org/officeDocument/2006/relationships/comments" Target="../comments1.xm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53"/>
  <sheetViews>
    <sheetView topLeftCell="A33" zoomScaleNormal="100" workbookViewId="0">
      <selection activeCell="H45" sqref="H45"/>
    </sheetView>
  </sheetViews>
  <sheetFormatPr defaultColWidth="8.33203125" defaultRowHeight="14" x14ac:dyDescent="0.3"/>
  <cols>
    <col min="1" max="1" width="11.08203125" style="2" customWidth="1"/>
    <col min="2" max="2" width="15.75" style="2" bestFit="1" customWidth="1"/>
    <col min="3" max="4" width="11.33203125" style="2" bestFit="1" customWidth="1"/>
    <col min="5" max="5" width="21.5" style="2" bestFit="1" customWidth="1"/>
    <col min="6" max="6" width="20.08203125" style="2" customWidth="1"/>
    <col min="7" max="7" width="19.75" style="2" customWidth="1"/>
    <col min="8" max="8" width="15.5" style="2" bestFit="1" customWidth="1"/>
    <col min="9" max="16384" width="8.33203125" style="2"/>
  </cols>
  <sheetData>
    <row r="1" spans="1:8" ht="18" x14ac:dyDescent="0.3">
      <c r="A1" s="1" t="s">
        <v>115</v>
      </c>
    </row>
    <row r="3" spans="1:8" x14ac:dyDescent="0.3">
      <c r="A3" s="109" t="s">
        <v>33</v>
      </c>
    </row>
    <row r="4" spans="1:8" x14ac:dyDescent="0.3">
      <c r="A4" s="110" t="s">
        <v>34</v>
      </c>
    </row>
    <row r="5" spans="1:8" x14ac:dyDescent="0.3">
      <c r="A5" s="110" t="s">
        <v>35</v>
      </c>
    </row>
    <row r="6" spans="1:8" x14ac:dyDescent="0.3">
      <c r="A6" s="110" t="s">
        <v>36</v>
      </c>
    </row>
    <row r="7" spans="1:8" x14ac:dyDescent="0.3">
      <c r="A7" s="110" t="s">
        <v>118</v>
      </c>
    </row>
    <row r="8" spans="1:8" x14ac:dyDescent="0.3">
      <c r="A8" s="110" t="s">
        <v>32</v>
      </c>
    </row>
    <row r="9" spans="1:8" x14ac:dyDescent="0.3">
      <c r="A9" s="110" t="s">
        <v>119</v>
      </c>
    </row>
    <row r="10" spans="1:8" x14ac:dyDescent="0.3">
      <c r="A10" s="110" t="s">
        <v>37</v>
      </c>
    </row>
    <row r="11" spans="1:8" x14ac:dyDescent="0.3">
      <c r="A11" s="110" t="s">
        <v>38</v>
      </c>
    </row>
    <row r="12" spans="1:8" x14ac:dyDescent="0.3">
      <c r="A12" s="110" t="s">
        <v>121</v>
      </c>
    </row>
    <row r="13" spans="1:8" x14ac:dyDescent="0.3">
      <c r="A13" s="110"/>
    </row>
    <row r="15" spans="1:8" ht="31" x14ac:dyDescent="0.3">
      <c r="A15" s="12" t="s">
        <v>8</v>
      </c>
      <c r="B15" s="12" t="s">
        <v>0</v>
      </c>
      <c r="C15" s="12" t="s">
        <v>1</v>
      </c>
      <c r="D15" s="12" t="s">
        <v>2</v>
      </c>
      <c r="E15" s="12" t="s">
        <v>3</v>
      </c>
      <c r="F15" s="12" t="s">
        <v>120</v>
      </c>
      <c r="G15" s="12" t="s">
        <v>4</v>
      </c>
      <c r="H15" s="13" t="s">
        <v>5</v>
      </c>
    </row>
    <row r="16" spans="1:8" ht="15.5" x14ac:dyDescent="0.3">
      <c r="A16" s="14">
        <v>1995</v>
      </c>
      <c r="B16" s="15">
        <v>105.38</v>
      </c>
      <c r="C16" s="15">
        <v>5.2480000000000002</v>
      </c>
      <c r="D16" s="15">
        <v>3.8420000000000001</v>
      </c>
      <c r="E16" s="16">
        <f t="shared" ref="E16:E22" si="0">SUM(B16+C16-D16)</f>
        <v>106.786</v>
      </c>
      <c r="F16" s="17">
        <f t="shared" ref="F16:F38" si="1">B16/E16</f>
        <v>0.98683348004420046</v>
      </c>
      <c r="G16" s="18">
        <f t="shared" ref="G16:G38" si="2">SUM(E16/H16*1000000)</f>
        <v>12.083286940101585</v>
      </c>
      <c r="H16" s="19">
        <v>8837496</v>
      </c>
    </row>
    <row r="17" spans="1:12" ht="15.5" x14ac:dyDescent="0.3">
      <c r="A17" s="14">
        <v>1996</v>
      </c>
      <c r="B17" s="15">
        <v>109.85</v>
      </c>
      <c r="C17" s="15">
        <v>9.1340000000000003</v>
      </c>
      <c r="D17" s="15">
        <v>8.7639999999999993</v>
      </c>
      <c r="E17" s="16">
        <f t="shared" si="0"/>
        <v>110.22</v>
      </c>
      <c r="F17" s="17">
        <f t="shared" si="1"/>
        <v>0.9966430774814008</v>
      </c>
      <c r="G17" s="18">
        <f t="shared" si="2"/>
        <v>12.461983431735366</v>
      </c>
      <c r="H17" s="19">
        <v>8844499</v>
      </c>
    </row>
    <row r="18" spans="1:12" ht="15.5" x14ac:dyDescent="0.3">
      <c r="A18" s="14">
        <v>1997</v>
      </c>
      <c r="B18" s="15">
        <v>107.08</v>
      </c>
      <c r="C18" s="15">
        <v>10.151999999999999</v>
      </c>
      <c r="D18" s="15">
        <v>10.004</v>
      </c>
      <c r="E18" s="16">
        <f t="shared" si="0"/>
        <v>107.22799999999999</v>
      </c>
      <c r="F18" s="17">
        <f t="shared" si="1"/>
        <v>0.99861976349460968</v>
      </c>
      <c r="G18" s="18">
        <f t="shared" si="2"/>
        <v>12.119410576284595</v>
      </c>
      <c r="H18" s="19">
        <v>8847625</v>
      </c>
      <c r="L18" s="2">
        <v>149</v>
      </c>
    </row>
    <row r="19" spans="1:12" ht="15.5" x14ac:dyDescent="0.3">
      <c r="A19" s="14">
        <v>1998</v>
      </c>
      <c r="B19" s="15">
        <v>105.69</v>
      </c>
      <c r="C19" s="15">
        <v>13.006</v>
      </c>
      <c r="D19" s="15">
        <v>10.135</v>
      </c>
      <c r="E19" s="16">
        <f t="shared" si="0"/>
        <v>108.56099999999999</v>
      </c>
      <c r="F19" s="17">
        <f t="shared" si="1"/>
        <v>0.97355403874319513</v>
      </c>
      <c r="G19" s="18">
        <f t="shared" si="2"/>
        <v>12.265431156551941</v>
      </c>
      <c r="H19" s="19">
        <v>8850973</v>
      </c>
    </row>
    <row r="20" spans="1:12" ht="15.5" x14ac:dyDescent="0.3">
      <c r="A20" s="14">
        <v>1999</v>
      </c>
      <c r="B20" s="15">
        <v>103.85</v>
      </c>
      <c r="C20" s="15">
        <v>12.268000000000001</v>
      </c>
      <c r="D20" s="15">
        <v>10.446999999999999</v>
      </c>
      <c r="E20" s="16">
        <f t="shared" si="0"/>
        <v>105.67099999999999</v>
      </c>
      <c r="F20" s="17">
        <f t="shared" si="1"/>
        <v>0.9827672682192844</v>
      </c>
      <c r="G20" s="18">
        <f t="shared" si="2"/>
        <v>11.92961200396393</v>
      </c>
      <c r="H20" s="19">
        <v>8857874</v>
      </c>
    </row>
    <row r="21" spans="1:12" ht="15.5" x14ac:dyDescent="0.3">
      <c r="A21" s="14">
        <v>2000</v>
      </c>
      <c r="B21" s="15">
        <v>100.15</v>
      </c>
      <c r="C21" s="15">
        <v>15.013999999999999</v>
      </c>
      <c r="D21" s="15">
        <v>8.7530000000000001</v>
      </c>
      <c r="E21" s="16">
        <f t="shared" si="0"/>
        <v>106.411</v>
      </c>
      <c r="F21" s="17">
        <f t="shared" si="1"/>
        <v>0.94116209790341232</v>
      </c>
      <c r="G21" s="18">
        <f t="shared" si="2"/>
        <v>11.993878794771344</v>
      </c>
      <c r="H21" s="19">
        <v>8872109</v>
      </c>
    </row>
    <row r="22" spans="1:12" ht="15.5" x14ac:dyDescent="0.3">
      <c r="A22" s="14">
        <v>2001</v>
      </c>
      <c r="B22" s="15">
        <v>97.81</v>
      </c>
      <c r="C22" s="15">
        <v>15.747999999999999</v>
      </c>
      <c r="D22" s="15">
        <v>8.2219999999999995</v>
      </c>
      <c r="E22" s="16">
        <f t="shared" si="0"/>
        <v>105.33600000000001</v>
      </c>
      <c r="F22" s="17">
        <f t="shared" si="1"/>
        <v>0.92855244171033635</v>
      </c>
      <c r="G22" s="18">
        <f t="shared" si="2"/>
        <v>11.840880579499009</v>
      </c>
      <c r="H22" s="19">
        <v>8895960</v>
      </c>
    </row>
    <row r="23" spans="1:12" ht="15.5" x14ac:dyDescent="0.3">
      <c r="A23" s="14">
        <v>2002</v>
      </c>
      <c r="B23" s="16">
        <v>93.56</v>
      </c>
      <c r="C23" s="16">
        <v>19.224</v>
      </c>
      <c r="D23" s="16">
        <v>12.315</v>
      </c>
      <c r="E23" s="16">
        <f>SUM(B23+C23-D23)</f>
        <v>100.46900000000001</v>
      </c>
      <c r="F23" s="17">
        <f t="shared" si="1"/>
        <v>0.93123251948362173</v>
      </c>
      <c r="G23" s="18">
        <f t="shared" si="2"/>
        <v>11.257083786836867</v>
      </c>
      <c r="H23" s="19">
        <v>8924958</v>
      </c>
    </row>
    <row r="24" spans="1:12" ht="15.5" x14ac:dyDescent="0.3">
      <c r="A24" s="14">
        <v>2003</v>
      </c>
      <c r="B24" s="16">
        <v>92.6</v>
      </c>
      <c r="C24" s="16">
        <v>19.91</v>
      </c>
      <c r="D24" s="16">
        <v>9.5790000000000006</v>
      </c>
      <c r="E24" s="16">
        <f t="shared" ref="E24:E35" si="3">SUM(B24+C24-D24)</f>
        <v>102.93099999999998</v>
      </c>
      <c r="F24" s="17">
        <f t="shared" si="1"/>
        <v>0.89963179217145472</v>
      </c>
      <c r="G24" s="18">
        <f t="shared" si="2"/>
        <v>11.490105912675372</v>
      </c>
      <c r="H24" s="19">
        <v>8958229</v>
      </c>
    </row>
    <row r="25" spans="1:12" ht="15.5" x14ac:dyDescent="0.3">
      <c r="A25" s="14">
        <v>2004</v>
      </c>
      <c r="B25" s="16">
        <v>103.56</v>
      </c>
      <c r="C25" s="16">
        <v>19.324999999999999</v>
      </c>
      <c r="D25" s="16">
        <v>10.978999999999999</v>
      </c>
      <c r="E25" s="16">
        <f t="shared" si="3"/>
        <v>111.90600000000001</v>
      </c>
      <c r="F25" s="17">
        <f t="shared" si="1"/>
        <v>0.92541954854967556</v>
      </c>
      <c r="G25" s="18">
        <f t="shared" si="2"/>
        <v>12.442943711429917</v>
      </c>
      <c r="H25" s="19">
        <v>8993531</v>
      </c>
    </row>
    <row r="26" spans="1:12" ht="15.5" x14ac:dyDescent="0.3">
      <c r="A26" s="14">
        <v>2005</v>
      </c>
      <c r="B26" s="16">
        <v>100.96</v>
      </c>
      <c r="C26" s="16">
        <v>18.994</v>
      </c>
      <c r="D26" s="16">
        <v>11.161</v>
      </c>
      <c r="E26" s="16">
        <f t="shared" si="3"/>
        <v>108.79299999999999</v>
      </c>
      <c r="F26" s="17">
        <f t="shared" si="1"/>
        <v>0.9280008824097139</v>
      </c>
      <c r="G26" s="18">
        <f t="shared" si="2"/>
        <v>12.048522344137684</v>
      </c>
      <c r="H26" s="19">
        <v>9029572</v>
      </c>
    </row>
    <row r="27" spans="1:12" ht="15.5" x14ac:dyDescent="0.3">
      <c r="A27" s="14">
        <v>2006</v>
      </c>
      <c r="B27" s="16">
        <v>98.77</v>
      </c>
      <c r="C27" s="16">
        <v>21.637</v>
      </c>
      <c r="D27" s="16">
        <v>8.6959999999999997</v>
      </c>
      <c r="E27" s="16">
        <f t="shared" si="3"/>
        <v>111.711</v>
      </c>
      <c r="F27" s="17">
        <f t="shared" si="1"/>
        <v>0.88415643938376698</v>
      </c>
      <c r="G27" s="18">
        <f t="shared" si="2"/>
        <v>12.302290709854871</v>
      </c>
      <c r="H27" s="19">
        <v>9080504</v>
      </c>
    </row>
    <row r="28" spans="1:12" ht="15.5" x14ac:dyDescent="0.3">
      <c r="A28" s="14">
        <v>2007</v>
      </c>
      <c r="B28" s="16">
        <v>95.43</v>
      </c>
      <c r="C28" s="16">
        <v>25.974</v>
      </c>
      <c r="D28" s="16">
        <v>9.5329999999999995</v>
      </c>
      <c r="E28" s="16">
        <f t="shared" si="3"/>
        <v>111.87100000000001</v>
      </c>
      <c r="F28" s="17">
        <f t="shared" si="1"/>
        <v>0.85303608620643423</v>
      </c>
      <c r="G28" s="18">
        <f t="shared" si="2"/>
        <v>12.228888821843944</v>
      </c>
      <c r="H28" s="19">
        <v>9148092</v>
      </c>
    </row>
    <row r="29" spans="1:12" ht="15.5" x14ac:dyDescent="0.3">
      <c r="A29" s="14">
        <v>2008</v>
      </c>
      <c r="B29" s="16">
        <v>102.46</v>
      </c>
      <c r="C29" s="16">
        <v>22.847000000000001</v>
      </c>
      <c r="D29" s="16">
        <v>9.9429999999999996</v>
      </c>
      <c r="E29" s="16">
        <f t="shared" si="3"/>
        <v>115.36399999999999</v>
      </c>
      <c r="F29" s="17">
        <f t="shared" si="1"/>
        <v>0.88814534863562289</v>
      </c>
      <c r="G29" s="18">
        <f t="shared" si="2"/>
        <v>12.512857068016885</v>
      </c>
      <c r="H29" s="19">
        <v>9219637</v>
      </c>
    </row>
    <row r="30" spans="1:12" ht="15.5" x14ac:dyDescent="0.3">
      <c r="A30" s="14">
        <v>2009</v>
      </c>
      <c r="B30" s="16">
        <v>104.54</v>
      </c>
      <c r="C30" s="16">
        <v>23.315000000000001</v>
      </c>
      <c r="D30" s="16">
        <v>7.14</v>
      </c>
      <c r="E30" s="16">
        <f t="shared" si="3"/>
        <v>120.715</v>
      </c>
      <c r="F30" s="17">
        <f t="shared" si="1"/>
        <v>0.86600671001946739</v>
      </c>
      <c r="G30" s="18">
        <f t="shared" si="2"/>
        <v>12.982180487959637</v>
      </c>
      <c r="H30" s="19">
        <v>9298515</v>
      </c>
    </row>
    <row r="31" spans="1:12" ht="15.5" x14ac:dyDescent="0.3">
      <c r="A31" s="14">
        <v>2010</v>
      </c>
      <c r="B31" s="16">
        <v>111.36</v>
      </c>
      <c r="C31" s="16">
        <v>25.47</v>
      </c>
      <c r="D31" s="16">
        <v>11.677</v>
      </c>
      <c r="E31" s="16">
        <f t="shared" si="3"/>
        <v>125.15299999999999</v>
      </c>
      <c r="F31" s="17">
        <f t="shared" si="1"/>
        <v>0.88979089594336536</v>
      </c>
      <c r="G31" s="18">
        <f t="shared" si="2"/>
        <v>13.3452035086754</v>
      </c>
      <c r="H31" s="19">
        <v>9378126</v>
      </c>
    </row>
    <row r="32" spans="1:12" ht="15.5" x14ac:dyDescent="0.3">
      <c r="A32" s="20">
        <v>2011</v>
      </c>
      <c r="B32" s="16">
        <v>116.08</v>
      </c>
      <c r="C32" s="18">
        <v>23.606999999999999</v>
      </c>
      <c r="D32" s="18">
        <v>13.683999999999999</v>
      </c>
      <c r="E32" s="16">
        <f t="shared" si="3"/>
        <v>126.00300000000001</v>
      </c>
      <c r="F32" s="17">
        <f t="shared" si="1"/>
        <v>0.92124790679586988</v>
      </c>
      <c r="G32" s="18">
        <f t="shared" si="2"/>
        <v>13.334762023819447</v>
      </c>
      <c r="H32" s="19">
        <v>9449212.5</v>
      </c>
    </row>
    <row r="33" spans="1:19" ht="15.5" x14ac:dyDescent="0.3">
      <c r="A33" s="20">
        <v>2012</v>
      </c>
      <c r="B33" s="16">
        <v>122.25</v>
      </c>
      <c r="C33" s="18">
        <v>23.818999999999999</v>
      </c>
      <c r="D33" s="18">
        <v>11.86</v>
      </c>
      <c r="E33" s="16">
        <f t="shared" si="3"/>
        <v>134.209</v>
      </c>
      <c r="F33" s="17">
        <f t="shared" si="1"/>
        <v>0.91089271211319656</v>
      </c>
      <c r="G33" s="18">
        <f t="shared" si="2"/>
        <v>14.098511099574406</v>
      </c>
      <c r="H33" s="19">
        <v>9519374</v>
      </c>
    </row>
    <row r="34" spans="1:19" ht="15.5" x14ac:dyDescent="0.3">
      <c r="A34" s="20">
        <v>2013</v>
      </c>
      <c r="B34" s="18">
        <v>129.25</v>
      </c>
      <c r="C34" s="18">
        <v>22.638999999999999</v>
      </c>
      <c r="D34" s="18">
        <v>13.96</v>
      </c>
      <c r="E34" s="16">
        <f t="shared" si="3"/>
        <v>137.929</v>
      </c>
      <c r="F34" s="17">
        <f t="shared" si="1"/>
        <v>0.93707632187574763</v>
      </c>
      <c r="G34" s="18">
        <f t="shared" si="2"/>
        <v>14.367037716273375</v>
      </c>
      <c r="H34" s="19">
        <v>9600378.5</v>
      </c>
    </row>
    <row r="35" spans="1:19" ht="15.5" x14ac:dyDescent="0.3">
      <c r="A35" s="20">
        <v>2014</v>
      </c>
      <c r="B35" s="18">
        <v>121.71</v>
      </c>
      <c r="C35" s="18">
        <v>24.391999999999999</v>
      </c>
      <c r="D35" s="18">
        <v>11.012</v>
      </c>
      <c r="E35" s="18">
        <f t="shared" si="3"/>
        <v>135.09</v>
      </c>
      <c r="F35" s="17">
        <f t="shared" si="1"/>
        <v>0.9009549189429269</v>
      </c>
      <c r="G35" s="18">
        <f t="shared" si="2"/>
        <v>13.932392162031586</v>
      </c>
      <c r="H35" s="21">
        <v>9696109.5</v>
      </c>
    </row>
    <row r="36" spans="1:19" ht="14.5" customHeight="1" x14ac:dyDescent="0.3">
      <c r="A36" s="20">
        <v>2015</v>
      </c>
      <c r="B36" s="18">
        <v>126.504096385542</v>
      </c>
      <c r="C36" s="18">
        <v>26.385999999999999</v>
      </c>
      <c r="D36" s="18">
        <v>14.178000000000001</v>
      </c>
      <c r="E36" s="18">
        <f t="shared" ref="E36" si="4">SUM(B36+C36-D36)</f>
        <v>138.712096385542</v>
      </c>
      <c r="F36" s="17">
        <f t="shared" si="1"/>
        <v>0.91199037201435851</v>
      </c>
      <c r="G36" s="18">
        <f t="shared" si="2"/>
        <v>14.155471320326198</v>
      </c>
      <c r="H36" s="21">
        <v>9799186</v>
      </c>
    </row>
    <row r="37" spans="1:19" ht="15.5" x14ac:dyDescent="0.3">
      <c r="A37" s="20">
        <v>2016</v>
      </c>
      <c r="B37" s="18">
        <v>139.54659000000001</v>
      </c>
      <c r="C37" s="18">
        <v>27.094000000000001</v>
      </c>
      <c r="D37" s="18">
        <v>18.327999999999999</v>
      </c>
      <c r="E37" s="18">
        <f t="shared" ref="E37:E45" si="5">SUM(B37+C37-D37)</f>
        <v>148.31259</v>
      </c>
      <c r="F37" s="17">
        <f t="shared" si="1"/>
        <v>0.94089510539867183</v>
      </c>
      <c r="G37" s="18">
        <f t="shared" si="2"/>
        <v>14.946217834473854</v>
      </c>
      <c r="H37" s="21">
        <v>9923085</v>
      </c>
    </row>
    <row r="38" spans="1:19" ht="15.5" x14ac:dyDescent="0.3">
      <c r="A38" s="20">
        <v>2017</v>
      </c>
      <c r="B38" s="18">
        <v>137.435</v>
      </c>
      <c r="C38" s="18">
        <v>25.4</v>
      </c>
      <c r="D38" s="18">
        <v>15.5</v>
      </c>
      <c r="E38" s="18">
        <f t="shared" si="5"/>
        <v>147.33500000000001</v>
      </c>
      <c r="F38" s="17">
        <f t="shared" si="1"/>
        <v>0.93280618997522646</v>
      </c>
      <c r="G38" s="18">
        <f t="shared" si="2"/>
        <v>14.648979053108329</v>
      </c>
      <c r="H38" s="21">
        <v>10057697.5</v>
      </c>
    </row>
    <row r="39" spans="1:19" ht="15.5" x14ac:dyDescent="0.3">
      <c r="A39" s="20">
        <v>2018</v>
      </c>
      <c r="B39" s="18">
        <v>141.13999999999999</v>
      </c>
      <c r="C39" s="18">
        <v>29.849</v>
      </c>
      <c r="D39" s="18">
        <v>18.457999999999998</v>
      </c>
      <c r="E39" s="18">
        <f t="shared" si="5"/>
        <v>152.53099999999998</v>
      </c>
      <c r="F39" s="17">
        <f t="shared" ref="F39:F45" si="6">B39/E39</f>
        <v>0.92532009886514877</v>
      </c>
      <c r="G39" s="18">
        <f t="shared" ref="G39:G41" si="7">SUM(E39/H39*1000000)</f>
        <v>14.990447129192914</v>
      </c>
      <c r="H39" s="21">
        <v>10175213.5</v>
      </c>
    </row>
    <row r="40" spans="1:19" ht="15.5" x14ac:dyDescent="0.3">
      <c r="A40" s="22">
        <v>2019</v>
      </c>
      <c r="B40" s="23">
        <v>149.77000000000001</v>
      </c>
      <c r="C40" s="23">
        <v>25.512</v>
      </c>
      <c r="D40" s="23">
        <v>21.145</v>
      </c>
      <c r="E40" s="18">
        <f t="shared" si="5"/>
        <v>154.137</v>
      </c>
      <c r="F40" s="17">
        <f t="shared" si="6"/>
        <v>0.97166806152967822</v>
      </c>
      <c r="G40" s="18">
        <f t="shared" si="7"/>
        <v>14.995495134833178</v>
      </c>
      <c r="H40" s="24">
        <v>10278887</v>
      </c>
    </row>
    <row r="41" spans="1:19" ht="15.5" x14ac:dyDescent="0.3">
      <c r="A41" s="22">
        <v>2020</v>
      </c>
      <c r="B41" s="23">
        <v>149.126</v>
      </c>
      <c r="C41" s="23">
        <v>24.503</v>
      </c>
      <c r="D41" s="23">
        <v>20.652999999999999</v>
      </c>
      <c r="E41" s="18">
        <f t="shared" si="5"/>
        <v>152.97600000000003</v>
      </c>
      <c r="F41" s="17">
        <f t="shared" si="6"/>
        <v>0.97483265348812875</v>
      </c>
      <c r="G41" s="18">
        <f t="shared" si="7"/>
        <v>14.775376150269642</v>
      </c>
      <c r="H41" s="24">
        <v>10353442</v>
      </c>
    </row>
    <row r="42" spans="1:19" ht="15.5" x14ac:dyDescent="0.3">
      <c r="A42" s="22">
        <v>2021</v>
      </c>
      <c r="B42" s="23">
        <v>128.126</v>
      </c>
      <c r="C42" s="23">
        <v>30.382000000000001</v>
      </c>
      <c r="D42" s="23">
        <v>13.303000000000001</v>
      </c>
      <c r="E42" s="18">
        <f t="shared" ref="E42" si="8">SUM(B42+C42-D42)</f>
        <v>145.20500000000001</v>
      </c>
      <c r="F42" s="17">
        <f t="shared" ref="F42:F44" si="9">B42/E42</f>
        <v>0.8823800833304638</v>
      </c>
      <c r="G42" s="18">
        <f>SUM(E42/H42*1000000)</f>
        <v>13.940825824356157</v>
      </c>
      <c r="H42" s="24">
        <v>10415810.5</v>
      </c>
    </row>
    <row r="43" spans="1:19" ht="15.5" x14ac:dyDescent="0.3">
      <c r="A43" s="22">
        <v>2022</v>
      </c>
      <c r="B43" s="23">
        <v>154.72399999999999</v>
      </c>
      <c r="C43" s="23">
        <v>26.31</v>
      </c>
      <c r="D43" s="23">
        <v>26.824999999999999</v>
      </c>
      <c r="E43" s="18">
        <f t="shared" ref="E43" si="10">SUM(B43+C43-D43)</f>
        <v>154.209</v>
      </c>
      <c r="F43" s="17">
        <f t="shared" si="9"/>
        <v>1.0033396234979799</v>
      </c>
      <c r="G43" s="18">
        <f>SUM(E43/H43*1000000)</f>
        <v>14.704860073113789</v>
      </c>
      <c r="H43" s="24">
        <v>10486941</v>
      </c>
      <c r="L43" s="133"/>
      <c r="M43" s="133"/>
      <c r="N43" s="133"/>
      <c r="O43" s="133"/>
      <c r="P43" s="133"/>
      <c r="Q43" s="133"/>
      <c r="R43" s="133"/>
      <c r="S43" s="133"/>
    </row>
    <row r="44" spans="1:19" ht="15.5" x14ac:dyDescent="0.3">
      <c r="A44" s="22">
        <v>2023</v>
      </c>
      <c r="B44" s="23">
        <v>133.30994000000001</v>
      </c>
      <c r="C44" s="23">
        <v>28.280999999999999</v>
      </c>
      <c r="D44" s="23">
        <v>21.215</v>
      </c>
      <c r="E44" s="18">
        <f t="shared" ref="E44" si="11">SUM(B44+C44-D44)</f>
        <v>140.37594000000001</v>
      </c>
      <c r="F44" s="17">
        <f t="shared" si="9"/>
        <v>0.94966373867202603</v>
      </c>
      <c r="G44" s="18">
        <f>SUM(E44/H44*1000000)</f>
        <v>13.322658194888946</v>
      </c>
      <c r="H44" s="24">
        <v>10536631.5</v>
      </c>
      <c r="L44" s="133"/>
      <c r="M44" s="133"/>
      <c r="N44" s="133"/>
      <c r="O44" s="133"/>
      <c r="P44" s="133"/>
      <c r="Q44" s="133"/>
      <c r="R44" s="133"/>
      <c r="S44" s="133"/>
    </row>
    <row r="45" spans="1:19" ht="15.5" x14ac:dyDescent="0.35">
      <c r="A45" s="22">
        <v>2024</v>
      </c>
      <c r="B45" s="124">
        <v>129.6</v>
      </c>
      <c r="C45" s="23">
        <v>32.902000000000001</v>
      </c>
      <c r="D45" s="23">
        <v>14.039</v>
      </c>
      <c r="E45" s="18">
        <f t="shared" si="5"/>
        <v>148.46300000000002</v>
      </c>
      <c r="F45" s="17">
        <f t="shared" si="6"/>
        <v>0.87294477411880389</v>
      </c>
      <c r="G45" s="18">
        <f>SUM(E45/H45*1000000)</f>
        <v>14.046082063375636</v>
      </c>
      <c r="H45" s="24">
        <v>10569709</v>
      </c>
    </row>
    <row r="46" spans="1:19" ht="14.15" customHeight="1" x14ac:dyDescent="0.3">
      <c r="A46" s="4" t="s">
        <v>6</v>
      </c>
    </row>
    <row r="47" spans="1:19" ht="15.5" x14ac:dyDescent="0.35">
      <c r="A47" s="5"/>
      <c r="J47" s="61"/>
      <c r="K47" s="61"/>
      <c r="L47" s="61"/>
      <c r="M47" s="61"/>
      <c r="N47" s="61"/>
      <c r="O47" s="61"/>
      <c r="P47" s="61"/>
      <c r="Q47" s="61"/>
    </row>
    <row r="48" spans="1:19" ht="15.5" x14ac:dyDescent="0.35">
      <c r="A48" s="6"/>
    </row>
    <row r="49" spans="1:1" ht="14.5" x14ac:dyDescent="0.3">
      <c r="A49" s="4"/>
    </row>
    <row r="50" spans="1:1" ht="14.5" x14ac:dyDescent="0.35">
      <c r="A50" s="3"/>
    </row>
    <row r="51" spans="1:1" ht="14.5" x14ac:dyDescent="0.35">
      <c r="A51" s="3"/>
    </row>
    <row r="52" spans="1:1" ht="14.5" x14ac:dyDescent="0.35">
      <c r="A52" s="3"/>
    </row>
    <row r="53" spans="1:1" ht="14.5" x14ac:dyDescent="0.35">
      <c r="A53" s="7"/>
    </row>
  </sheetData>
  <pageMargins left="0.7" right="0.7" top="1.3571428571428572" bottom="0.75" header="0.3" footer="0.3"/>
  <pageSetup paperSize="9" orientation="portrait" r:id="rId1"/>
  <headerFooter>
    <oddHeader>&amp;L&amp;G</oddHead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FC2E31-4C8D-4DA6-AE84-9894DD48DC0B}">
  <dimension ref="A1:L29"/>
  <sheetViews>
    <sheetView zoomScaleNormal="100" workbookViewId="0">
      <selection activeCell="B13" sqref="B13"/>
    </sheetView>
  </sheetViews>
  <sheetFormatPr defaultColWidth="8.33203125" defaultRowHeight="14" x14ac:dyDescent="0.3"/>
  <cols>
    <col min="1" max="1" width="24.33203125" style="2" customWidth="1"/>
    <col min="2" max="2" width="14.33203125" style="2" customWidth="1"/>
    <col min="3" max="3" width="10.33203125" style="2" customWidth="1"/>
    <col min="4" max="4" width="10" style="2" customWidth="1"/>
    <col min="5" max="5" width="19.5" style="2" customWidth="1"/>
    <col min="6" max="6" width="21.33203125" style="2" customWidth="1"/>
    <col min="7" max="7" width="19.08203125" style="2" customWidth="1"/>
    <col min="8" max="8" width="13.58203125" style="2" customWidth="1"/>
    <col min="9" max="10" width="8.33203125" style="2"/>
    <col min="11" max="11" width="9.5" style="2" customWidth="1"/>
    <col min="12" max="16384" width="8.33203125" style="2"/>
  </cols>
  <sheetData>
    <row r="1" spans="1:12" ht="18" x14ac:dyDescent="0.3">
      <c r="A1" s="1" t="s">
        <v>115</v>
      </c>
    </row>
    <row r="2" spans="1:12" ht="18" x14ac:dyDescent="0.3">
      <c r="A2" s="1"/>
    </row>
    <row r="3" spans="1:12" ht="15.5" x14ac:dyDescent="0.35">
      <c r="A3" s="5" t="s">
        <v>7</v>
      </c>
    </row>
    <row r="4" spans="1:12" ht="14.5" thickBot="1" x14ac:dyDescent="0.35">
      <c r="A4" s="8"/>
      <c r="B4" s="8"/>
      <c r="C4" s="8"/>
      <c r="D4" s="8"/>
      <c r="E4" s="8"/>
      <c r="F4" s="8"/>
      <c r="G4" s="8"/>
      <c r="H4" s="8"/>
    </row>
    <row r="5" spans="1:12" ht="31" x14ac:dyDescent="0.3">
      <c r="A5" s="12" t="s">
        <v>8</v>
      </c>
      <c r="B5" s="12" t="s">
        <v>0</v>
      </c>
      <c r="C5" s="12" t="s">
        <v>1</v>
      </c>
      <c r="D5" s="12" t="s">
        <v>2</v>
      </c>
      <c r="E5" s="12" t="s">
        <v>3</v>
      </c>
      <c r="F5" s="12" t="s">
        <v>120</v>
      </c>
      <c r="G5" s="12" t="s">
        <v>4</v>
      </c>
      <c r="H5" s="13" t="s">
        <v>5</v>
      </c>
    </row>
    <row r="6" spans="1:12" ht="15.5" x14ac:dyDescent="0.35">
      <c r="A6" s="22">
        <v>2019</v>
      </c>
      <c r="B6" s="16">
        <v>149.77000000000001</v>
      </c>
      <c r="C6" s="28">
        <v>25.512</v>
      </c>
      <c r="D6" s="28">
        <v>21.145</v>
      </c>
      <c r="E6" s="26">
        <v>147.33500000000001</v>
      </c>
      <c r="F6" s="27">
        <v>0.93280618997522646</v>
      </c>
      <c r="G6" s="18">
        <v>14.639459042999581</v>
      </c>
      <c r="H6" s="111">
        <v>10278887</v>
      </c>
    </row>
    <row r="7" spans="1:12" ht="15.5" x14ac:dyDescent="0.35">
      <c r="A7" s="22">
        <v>2020</v>
      </c>
      <c r="B7" s="18">
        <v>149.126</v>
      </c>
      <c r="C7" s="25">
        <v>24.503</v>
      </c>
      <c r="D7" s="25">
        <v>20.652999999999999</v>
      </c>
      <c r="E7" s="26">
        <f>B7+C7-D7</f>
        <v>152.97600000000003</v>
      </c>
      <c r="F7" s="27">
        <f>B7/E7</f>
        <v>0.97483265348812875</v>
      </c>
      <c r="G7" s="18">
        <f>E7/H7*1000000</f>
        <v>14.775376150269642</v>
      </c>
      <c r="H7" s="111">
        <v>10353442</v>
      </c>
    </row>
    <row r="8" spans="1:12" ht="15.5" x14ac:dyDescent="0.35">
      <c r="A8" s="29">
        <v>2021</v>
      </c>
      <c r="B8" s="30">
        <v>128.126</v>
      </c>
      <c r="C8" s="31">
        <v>30.382000000000001</v>
      </c>
      <c r="D8" s="31">
        <v>13.303000000000001</v>
      </c>
      <c r="E8" s="30">
        <f t="shared" ref="E8:E9" si="0">B8+C8-D8</f>
        <v>145.20500000000001</v>
      </c>
      <c r="F8" s="32">
        <f t="shared" ref="F8:F9" si="1">B8/E8</f>
        <v>0.8823800833304638</v>
      </c>
      <c r="G8" s="30">
        <f t="shared" ref="G8:G9" si="2">E8/H8*1000000</f>
        <v>13.940825824356157</v>
      </c>
      <c r="H8" s="112">
        <v>10415810.5</v>
      </c>
      <c r="L8" s="9"/>
    </row>
    <row r="9" spans="1:12" ht="15.5" x14ac:dyDescent="0.35">
      <c r="A9" s="29">
        <v>2022</v>
      </c>
      <c r="B9" s="30">
        <v>154.72399999999999</v>
      </c>
      <c r="C9" s="31">
        <v>25.853999999999999</v>
      </c>
      <c r="D9" s="31">
        <v>26.824999999999999</v>
      </c>
      <c r="E9" s="30">
        <f t="shared" si="0"/>
        <v>153.75299999999999</v>
      </c>
      <c r="F9" s="32">
        <f t="shared" si="1"/>
        <v>1.0063153239286389</v>
      </c>
      <c r="G9" s="30">
        <f t="shared" si="2"/>
        <v>14.66137742169046</v>
      </c>
      <c r="H9" s="112">
        <v>10486941</v>
      </c>
      <c r="L9" s="108"/>
    </row>
    <row r="10" spans="1:12" ht="15.5" x14ac:dyDescent="0.35">
      <c r="A10" s="29">
        <v>2023</v>
      </c>
      <c r="B10" s="30">
        <v>133.30994000000001</v>
      </c>
      <c r="C10" s="31">
        <v>28.280999999999999</v>
      </c>
      <c r="D10" s="31">
        <v>21.215</v>
      </c>
      <c r="E10" s="30">
        <f t="shared" ref="E10" si="3">B10+C10-D10</f>
        <v>140.37594000000001</v>
      </c>
      <c r="F10" s="32">
        <f t="shared" ref="F10" si="4">B10/E10</f>
        <v>0.94966373867202603</v>
      </c>
      <c r="G10" s="30">
        <f t="shared" ref="G10" si="5">E10/H10*1000000</f>
        <v>13.322658194888946</v>
      </c>
      <c r="H10" s="112">
        <v>10536631.5</v>
      </c>
      <c r="L10" s="108"/>
    </row>
    <row r="11" spans="1:12" ht="16" thickBot="1" x14ac:dyDescent="0.35">
      <c r="A11" s="10" t="s">
        <v>95</v>
      </c>
      <c r="B11" s="11">
        <f>SUM(B10-B9)/B9</f>
        <v>-0.13840167007057716</v>
      </c>
      <c r="C11" s="11">
        <f t="shared" ref="C11:H11" si="6">SUM(C10-C9)/C9</f>
        <v>9.3873288466001376E-2</v>
      </c>
      <c r="D11" s="11">
        <f t="shared" si="6"/>
        <v>-0.20913327120223671</v>
      </c>
      <c r="E11" s="11">
        <f t="shared" si="6"/>
        <v>-8.7003570662035692E-2</v>
      </c>
      <c r="F11" s="11">
        <f t="shared" si="6"/>
        <v>-5.6296057418112215E-2</v>
      </c>
      <c r="G11" s="11">
        <f t="shared" si="6"/>
        <v>-9.1309239800414277E-2</v>
      </c>
      <c r="H11" s="11">
        <f t="shared" si="6"/>
        <v>4.7383216898044915E-3</v>
      </c>
      <c r="L11" s="108"/>
    </row>
    <row r="12" spans="1:12" ht="15.5" x14ac:dyDescent="0.35">
      <c r="A12" s="33" t="s">
        <v>28</v>
      </c>
      <c r="B12" s="62">
        <v>34.712643678160923</v>
      </c>
      <c r="C12" s="62">
        <v>5.8150000000000004</v>
      </c>
      <c r="D12" s="62">
        <v>5.6719999999999997</v>
      </c>
      <c r="E12" s="34">
        <f t="shared" ref="E12:E13" si="7">B12+C12-D12</f>
        <v>34.855643678160924</v>
      </c>
      <c r="F12" s="35">
        <f t="shared" ref="F12:F13" si="8">B12/E12</f>
        <v>0.99589736453240141</v>
      </c>
      <c r="G12" s="34">
        <f t="shared" ref="G12:G13" si="9">E12/H12*1000000</f>
        <v>3.310252407252289</v>
      </c>
      <c r="H12" s="113">
        <v>10529603</v>
      </c>
      <c r="L12" s="108"/>
    </row>
    <row r="13" spans="1:12" ht="15.5" x14ac:dyDescent="0.35">
      <c r="A13" s="33" t="s">
        <v>94</v>
      </c>
      <c r="B13" s="62">
        <v>29.611764999999998</v>
      </c>
      <c r="C13" s="62">
        <v>8.4420000000000002</v>
      </c>
      <c r="D13" s="62">
        <v>2.2639999999999998</v>
      </c>
      <c r="E13" s="34">
        <f t="shared" si="7"/>
        <v>35.789764999999996</v>
      </c>
      <c r="F13" s="35">
        <f t="shared" si="8"/>
        <v>0.8273808168340866</v>
      </c>
      <c r="G13" s="34">
        <f t="shared" si="9"/>
        <v>3.3926187638833216</v>
      </c>
      <c r="H13" s="114">
        <v>10549303.5</v>
      </c>
      <c r="L13" s="108"/>
    </row>
    <row r="14" spans="1:12" ht="16" thickBot="1" x14ac:dyDescent="0.35">
      <c r="A14" s="36" t="s">
        <v>96</v>
      </c>
      <c r="B14" s="37">
        <f>SUM(B13-B12)/B12</f>
        <v>-0.14694584271523192</v>
      </c>
      <c r="C14" s="37">
        <f t="shared" ref="C14" si="10">SUM(C13-C12)/C12</f>
        <v>0.45176268271711084</v>
      </c>
      <c r="D14" s="37">
        <f t="shared" ref="D14" si="11">SUM(D13-D12)/D12</f>
        <v>-0.60084626234132588</v>
      </c>
      <c r="E14" s="37">
        <f t="shared" ref="E14:H14" si="12">SUM(E13-E12)/E12</f>
        <v>2.6799715146972113E-2</v>
      </c>
      <c r="F14" s="38">
        <f t="shared" si="12"/>
        <v>-0.16921075775457797</v>
      </c>
      <c r="G14" s="37">
        <f t="shared" si="12"/>
        <v>2.4882198242822739E-2</v>
      </c>
      <c r="H14" s="38">
        <f t="shared" si="12"/>
        <v>1.8709632262488909E-3</v>
      </c>
      <c r="L14" s="108"/>
    </row>
    <row r="15" spans="1:12" ht="15.5" x14ac:dyDescent="0.35">
      <c r="A15" s="39" t="s">
        <v>29</v>
      </c>
      <c r="B15" s="69">
        <v>67.827586206896541</v>
      </c>
      <c r="C15" s="63">
        <v>13.289</v>
      </c>
      <c r="D15" s="63">
        <v>11.473000000000001</v>
      </c>
      <c r="E15" s="41">
        <f t="shared" ref="E15:E16" si="13">B15+C15-D15</f>
        <v>69.643586206896543</v>
      </c>
      <c r="F15" s="42">
        <f t="shared" ref="F15:F16" si="14">B15/E15</f>
        <v>0.97392437553969369</v>
      </c>
      <c r="G15" s="40">
        <f t="shared" ref="G15:G16" si="15">E15/H15*1000000</f>
        <v>6.610349296532986</v>
      </c>
      <c r="H15" s="115">
        <v>10535538</v>
      </c>
      <c r="L15" s="108"/>
    </row>
    <row r="16" spans="1:12" ht="15.5" x14ac:dyDescent="0.35">
      <c r="A16" s="39" t="s">
        <v>97</v>
      </c>
      <c r="B16" s="63">
        <v>59.564705882352946</v>
      </c>
      <c r="C16" s="64">
        <v>17.957000000000001</v>
      </c>
      <c r="D16" s="63">
        <v>5.46</v>
      </c>
      <c r="E16" s="41">
        <f t="shared" si="13"/>
        <v>72.061705882352953</v>
      </c>
      <c r="F16" s="42">
        <f t="shared" si="14"/>
        <v>0.82657918173068989</v>
      </c>
      <c r="G16" s="41">
        <f t="shared" si="15"/>
        <v>6.8295787381607518</v>
      </c>
      <c r="H16" s="116">
        <v>10551413</v>
      </c>
      <c r="L16" s="108"/>
    </row>
    <row r="17" spans="1:12" ht="16" thickBot="1" x14ac:dyDescent="0.35">
      <c r="A17" s="43" t="s">
        <v>98</v>
      </c>
      <c r="B17" s="44">
        <f>SUM(B16-B15)/B15</f>
        <v>-0.12182182481533517</v>
      </c>
      <c r="C17" s="44">
        <f t="shared" ref="C17" si="16">SUM(C16-C15)/C15</f>
        <v>0.35126796598690657</v>
      </c>
      <c r="D17" s="44">
        <f t="shared" ref="D17" si="17">SUM(D16-D15)/D15</f>
        <v>-0.5241000610128127</v>
      </c>
      <c r="E17" s="45">
        <f t="shared" ref="E17:H17" si="18">SUM(E16-E15)/E15</f>
        <v>3.4721354932422371E-2</v>
      </c>
      <c r="F17" s="45">
        <f t="shared" si="18"/>
        <v>-0.15129017971991249</v>
      </c>
      <c r="G17" s="45">
        <f t="shared" si="18"/>
        <v>3.3164577512227358E-2</v>
      </c>
      <c r="H17" s="117">
        <f t="shared" si="18"/>
        <v>1.506804873182556E-3</v>
      </c>
      <c r="L17" s="108"/>
    </row>
    <row r="18" spans="1:12" ht="15.5" x14ac:dyDescent="0.35">
      <c r="A18" s="46" t="s">
        <v>30</v>
      </c>
      <c r="B18" s="47">
        <v>102.87465</v>
      </c>
      <c r="C18" s="65">
        <v>19.376999999999999</v>
      </c>
      <c r="D18" s="65">
        <v>17.925999999999998</v>
      </c>
      <c r="E18" s="48">
        <f t="shared" ref="E18:E19" si="19">B18+C18-D18</f>
        <v>104.32565</v>
      </c>
      <c r="F18" s="49">
        <f t="shared" ref="F18:F19" si="20">B18/E18</f>
        <v>0.98609162751442248</v>
      </c>
      <c r="G18" s="47">
        <f t="shared" ref="G18:G19" si="21">E18/H18*1000000</f>
        <v>9.8951532878451562</v>
      </c>
      <c r="H18" s="118">
        <v>10543106</v>
      </c>
      <c r="L18" s="108"/>
    </row>
    <row r="19" spans="1:12" ht="15.5" x14ac:dyDescent="0.35">
      <c r="A19" s="46" t="s">
        <v>99</v>
      </c>
      <c r="B19" s="134">
        <v>92.847059000000002</v>
      </c>
      <c r="C19" s="66">
        <v>25.632000000000001</v>
      </c>
      <c r="D19" s="65">
        <v>8.8480000000000008</v>
      </c>
      <c r="E19" s="48">
        <f t="shared" si="19"/>
        <v>109.63105900000001</v>
      </c>
      <c r="F19" s="49">
        <f t="shared" si="20"/>
        <v>0.84690469878613506</v>
      </c>
      <c r="G19" s="47">
        <f t="shared" si="21"/>
        <v>10.376268757056538</v>
      </c>
      <c r="H19" s="119">
        <v>10565557</v>
      </c>
    </row>
    <row r="20" spans="1:12" ht="16" thickBot="1" x14ac:dyDescent="0.35">
      <c r="A20" s="50" t="s">
        <v>100</v>
      </c>
      <c r="B20" s="51">
        <f>SUM(B19-B18)/B18</f>
        <v>-9.7473877189375627E-2</v>
      </c>
      <c r="C20" s="51">
        <f t="shared" ref="C20" si="22">SUM(C19-C18)/C18</f>
        <v>0.32280538783093371</v>
      </c>
      <c r="D20" s="51">
        <f t="shared" ref="D20" si="23">SUM(D19-D18)/D18</f>
        <v>-0.50641526274684812</v>
      </c>
      <c r="E20" s="52">
        <f t="shared" ref="E20:H20" si="24">SUM(E19-E18)/E18</f>
        <v>5.0854310517116467E-2</v>
      </c>
      <c r="F20" s="52">
        <f t="shared" si="24"/>
        <v>-0.14115009685167587</v>
      </c>
      <c r="G20" s="52">
        <f t="shared" si="24"/>
        <v>4.8621325533417081E-2</v>
      </c>
      <c r="H20" s="120">
        <f t="shared" si="24"/>
        <v>2.1294483807712834E-3</v>
      </c>
    </row>
    <row r="21" spans="1:12" ht="15.5" x14ac:dyDescent="0.35">
      <c r="A21" s="53" t="s">
        <v>31</v>
      </c>
      <c r="B21" s="54">
        <v>133.30994000000001</v>
      </c>
      <c r="C21" s="67">
        <v>28.280999999999999</v>
      </c>
      <c r="D21" s="67">
        <v>21.215</v>
      </c>
      <c r="E21" s="54">
        <f t="shared" ref="E21:E22" si="25">B21+C21-D21</f>
        <v>140.37594000000001</v>
      </c>
      <c r="F21" s="55">
        <f t="shared" ref="F21:F22" si="26">B21/E21</f>
        <v>0.94966373867202603</v>
      </c>
      <c r="G21" s="54">
        <f t="shared" ref="G21:G22" si="27">E21/H21*1000000</f>
        <v>13.322658194888946</v>
      </c>
      <c r="H21" s="121">
        <v>10536631.5</v>
      </c>
    </row>
    <row r="22" spans="1:12" ht="15.5" x14ac:dyDescent="0.35">
      <c r="A22" s="56" t="s">
        <v>101</v>
      </c>
      <c r="B22" s="57">
        <v>129.6</v>
      </c>
      <c r="C22" s="68">
        <v>32.902000000000001</v>
      </c>
      <c r="D22" s="68">
        <v>14.039</v>
      </c>
      <c r="E22" s="54">
        <f t="shared" si="25"/>
        <v>148.46300000000002</v>
      </c>
      <c r="F22" s="55">
        <f t="shared" si="26"/>
        <v>0.87294477411880389</v>
      </c>
      <c r="G22" s="54">
        <f t="shared" si="27"/>
        <v>14.046082063375636</v>
      </c>
      <c r="H22" s="122">
        <v>10569709</v>
      </c>
    </row>
    <row r="23" spans="1:12" ht="15.5" x14ac:dyDescent="0.35">
      <c r="A23" s="58" t="s">
        <v>102</v>
      </c>
      <c r="B23" s="59">
        <f>SUM(B22-B21)/B21</f>
        <v>-2.7829432673962776E-2</v>
      </c>
      <c r="C23" s="59">
        <f t="shared" ref="C23" si="28">SUM(C22-C21)/C21</f>
        <v>0.1633959195219406</v>
      </c>
      <c r="D23" s="59">
        <f t="shared" ref="D23" si="29">SUM(D22-D21)/D21</f>
        <v>-0.33825123733207635</v>
      </c>
      <c r="E23" s="60">
        <f t="shared" ref="E23:H23" si="30">SUM(E22-E21)/E21</f>
        <v>5.761001493560796E-2</v>
      </c>
      <c r="F23" s="60">
        <f t="shared" si="30"/>
        <v>-8.0785399535737823E-2</v>
      </c>
      <c r="G23" s="60">
        <f t="shared" si="30"/>
        <v>5.4300264849864624E-2</v>
      </c>
      <c r="H23" s="123">
        <f t="shared" si="30"/>
        <v>3.1392860232418683E-3</v>
      </c>
    </row>
    <row r="24" spans="1:12" ht="14.5" x14ac:dyDescent="0.3">
      <c r="A24" s="125" t="s">
        <v>6</v>
      </c>
    </row>
    <row r="25" spans="1:12" ht="15.5" x14ac:dyDescent="0.35">
      <c r="A25" s="6"/>
    </row>
    <row r="26" spans="1:12" ht="14.5" x14ac:dyDescent="0.3">
      <c r="A26" s="4"/>
    </row>
    <row r="27" spans="1:12" ht="14.5" x14ac:dyDescent="0.35">
      <c r="A27" s="3"/>
    </row>
    <row r="28" spans="1:12" ht="14.5" x14ac:dyDescent="0.35">
      <c r="A28" s="3"/>
    </row>
    <row r="29" spans="1:12" ht="14.5" x14ac:dyDescent="0.35">
      <c r="A29" s="3"/>
    </row>
  </sheetData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43020331-6F48-45D8-A390-A2057F9F0A2D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B11:H11</xm:sqref>
        </x14:conditionalFormatting>
        <x14:conditionalFormatting xmlns:xm="http://schemas.microsoft.com/office/excel/2006/main">
          <x14:cfRule type="iconSet" priority="4" id="{90ACC40C-4171-4857-9D6A-9258BC8B274F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B14:H14</xm:sqref>
        </x14:conditionalFormatting>
        <x14:conditionalFormatting xmlns:xm="http://schemas.microsoft.com/office/excel/2006/main">
          <x14:cfRule type="iconSet" priority="3" id="{36F2BDC1-DD8F-4785-926A-572D5EEEC2EB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B17:H17</xm:sqref>
        </x14:conditionalFormatting>
        <x14:conditionalFormatting xmlns:xm="http://schemas.microsoft.com/office/excel/2006/main">
          <x14:cfRule type="iconSet" priority="2" id="{024458E7-4811-40CC-AD29-229405FD69B0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B20:H20</xm:sqref>
        </x14:conditionalFormatting>
        <x14:conditionalFormatting xmlns:xm="http://schemas.microsoft.com/office/excel/2006/main">
          <x14:cfRule type="iconSet" priority="1" id="{CBBD4A08-CB22-461D-BC3F-CA32D74EACB7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B23:H23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B1FA71-B4CC-4705-AB3A-D39380522E23}">
  <dimension ref="A1:L29"/>
  <sheetViews>
    <sheetView tabSelected="1" workbookViewId="0">
      <selection activeCell="E13" sqref="E13"/>
    </sheetView>
  </sheetViews>
  <sheetFormatPr defaultColWidth="8.33203125" defaultRowHeight="14" x14ac:dyDescent="0.3"/>
  <cols>
    <col min="1" max="1" width="24.33203125" style="2" customWidth="1"/>
    <col min="2" max="2" width="14.33203125" style="2" customWidth="1"/>
    <col min="3" max="3" width="10.33203125" style="2" customWidth="1"/>
    <col min="4" max="4" width="10" style="2" customWidth="1"/>
    <col min="5" max="5" width="19.5" style="2" customWidth="1"/>
    <col min="6" max="6" width="21.33203125" style="2" customWidth="1"/>
    <col min="7" max="7" width="19.08203125" style="2" customWidth="1"/>
    <col min="8" max="8" width="13.58203125" style="2" customWidth="1"/>
    <col min="9" max="10" width="8.33203125" style="2"/>
    <col min="11" max="11" width="9.5" style="2" customWidth="1"/>
    <col min="12" max="16384" width="8.33203125" style="2"/>
  </cols>
  <sheetData>
    <row r="1" spans="1:12" ht="18" x14ac:dyDescent="0.3">
      <c r="A1" s="1" t="s">
        <v>115</v>
      </c>
    </row>
    <row r="2" spans="1:12" ht="18" x14ac:dyDescent="0.3">
      <c r="A2" s="1"/>
    </row>
    <row r="3" spans="1:12" ht="15.5" x14ac:dyDescent="0.35">
      <c r="A3" s="5" t="s">
        <v>7</v>
      </c>
    </row>
    <row r="4" spans="1:12" ht="14.5" thickBot="1" x14ac:dyDescent="0.35">
      <c r="A4" s="8"/>
      <c r="B4" s="8"/>
      <c r="C4" s="8"/>
      <c r="D4" s="8"/>
      <c r="E4" s="8"/>
      <c r="F4" s="8"/>
      <c r="G4" s="8"/>
      <c r="H4" s="8"/>
    </row>
    <row r="5" spans="1:12" ht="31" x14ac:dyDescent="0.3">
      <c r="A5" s="12" t="s">
        <v>8</v>
      </c>
      <c r="B5" s="12" t="s">
        <v>0</v>
      </c>
      <c r="C5" s="12" t="s">
        <v>1</v>
      </c>
      <c r="D5" s="12" t="s">
        <v>2</v>
      </c>
      <c r="E5" s="12" t="s">
        <v>3</v>
      </c>
      <c r="F5" s="12" t="s">
        <v>120</v>
      </c>
      <c r="G5" s="12" t="s">
        <v>4</v>
      </c>
      <c r="H5" s="13" t="s">
        <v>5</v>
      </c>
    </row>
    <row r="6" spans="1:12" ht="15.5" x14ac:dyDescent="0.35">
      <c r="A6" s="22">
        <v>2020</v>
      </c>
      <c r="B6" s="18">
        <v>149.126</v>
      </c>
      <c r="C6" s="25">
        <v>24.503</v>
      </c>
      <c r="D6" s="25">
        <v>20.652999999999999</v>
      </c>
      <c r="E6" s="26">
        <f>B6+C6-D6</f>
        <v>152.97600000000003</v>
      </c>
      <c r="F6" s="27">
        <f>B6/E6</f>
        <v>0.97483265348812875</v>
      </c>
      <c r="G6" s="18">
        <f>E6/H6*1000000</f>
        <v>14.775376150269642</v>
      </c>
      <c r="H6" s="111">
        <v>10353442</v>
      </c>
    </row>
    <row r="7" spans="1:12" ht="15.5" x14ac:dyDescent="0.35">
      <c r="A7" s="29">
        <v>2021</v>
      </c>
      <c r="B7" s="30">
        <v>128.126</v>
      </c>
      <c r="C7" s="31">
        <v>30.382000000000001</v>
      </c>
      <c r="D7" s="31">
        <v>13.303000000000001</v>
      </c>
      <c r="E7" s="30">
        <f t="shared" ref="E7:E9" si="0">B7+C7-D7</f>
        <v>145.20500000000001</v>
      </c>
      <c r="F7" s="32">
        <f t="shared" ref="F7:F9" si="1">B7/E7</f>
        <v>0.8823800833304638</v>
      </c>
      <c r="G7" s="30">
        <f t="shared" ref="G7:G9" si="2">E7/H7*1000000</f>
        <v>13.940825824356157</v>
      </c>
      <c r="H7" s="112">
        <v>10415810.5</v>
      </c>
      <c r="L7" s="9"/>
    </row>
    <row r="8" spans="1:12" ht="15.5" x14ac:dyDescent="0.35">
      <c r="A8" s="29">
        <v>2022</v>
      </c>
      <c r="B8" s="30">
        <v>154.72399999999999</v>
      </c>
      <c r="C8" s="31">
        <v>25.853999999999999</v>
      </c>
      <c r="D8" s="31">
        <v>26.824999999999999</v>
      </c>
      <c r="E8" s="30">
        <f t="shared" si="0"/>
        <v>153.75299999999999</v>
      </c>
      <c r="F8" s="32">
        <f t="shared" si="1"/>
        <v>1.0063153239286389</v>
      </c>
      <c r="G8" s="30">
        <f t="shared" si="2"/>
        <v>14.66137742169046</v>
      </c>
      <c r="H8" s="112">
        <v>10486941</v>
      </c>
      <c r="L8" s="108"/>
    </row>
    <row r="9" spans="1:12" ht="15.5" x14ac:dyDescent="0.35">
      <c r="A9" s="29">
        <v>2023</v>
      </c>
      <c r="B9" s="30">
        <v>133.30994000000001</v>
      </c>
      <c r="C9" s="31">
        <v>28.280999999999999</v>
      </c>
      <c r="D9" s="31">
        <v>21.215</v>
      </c>
      <c r="E9" s="30">
        <f t="shared" si="0"/>
        <v>140.37594000000001</v>
      </c>
      <c r="F9" s="32">
        <f t="shared" si="1"/>
        <v>0.94966373867202603</v>
      </c>
      <c r="G9" s="30">
        <f t="shared" si="2"/>
        <v>13.322658194888946</v>
      </c>
      <c r="H9" s="112">
        <v>10536631.5</v>
      </c>
      <c r="L9" s="108"/>
    </row>
    <row r="10" spans="1:12" ht="15.5" x14ac:dyDescent="0.35">
      <c r="A10" s="29">
        <v>2024</v>
      </c>
      <c r="B10" s="30">
        <v>129.6</v>
      </c>
      <c r="C10" s="31">
        <v>32.902000000000001</v>
      </c>
      <c r="D10" s="31">
        <v>14.039</v>
      </c>
      <c r="E10" s="30">
        <f t="shared" ref="E10" si="3">B10+C10-D10</f>
        <v>148.46300000000002</v>
      </c>
      <c r="F10" s="32">
        <f t="shared" ref="F10" si="4">B10/E10</f>
        <v>0.87294477411880389</v>
      </c>
      <c r="G10" s="30">
        <f t="shared" ref="G10" si="5">E10/H10*1000000</f>
        <v>14.046082063375636</v>
      </c>
      <c r="H10" s="112">
        <v>10569709</v>
      </c>
      <c r="L10" s="108"/>
    </row>
    <row r="11" spans="1:12" ht="16" thickBot="1" x14ac:dyDescent="0.35">
      <c r="A11" s="10" t="s">
        <v>122</v>
      </c>
      <c r="B11" s="11">
        <f>SUM(B10-B9)/B9</f>
        <v>-2.7829432673962776E-2</v>
      </c>
      <c r="C11" s="11">
        <f t="shared" ref="C11:H11" si="6">SUM(C10-C9)/C9</f>
        <v>0.1633959195219406</v>
      </c>
      <c r="D11" s="11">
        <f t="shared" si="6"/>
        <v>-0.33825123733207635</v>
      </c>
      <c r="E11" s="11">
        <f t="shared" si="6"/>
        <v>5.761001493560796E-2</v>
      </c>
      <c r="F11" s="11">
        <f t="shared" si="6"/>
        <v>-8.0785399535737823E-2</v>
      </c>
      <c r="G11" s="11">
        <f t="shared" si="6"/>
        <v>5.4300264849864624E-2</v>
      </c>
      <c r="H11" s="11">
        <f t="shared" si="6"/>
        <v>3.1392860232418683E-3</v>
      </c>
      <c r="L11" s="108"/>
    </row>
    <row r="12" spans="1:12" ht="15.5" x14ac:dyDescent="0.35">
      <c r="A12" s="33" t="s">
        <v>94</v>
      </c>
      <c r="B12" s="62">
        <v>29.611764999999998</v>
      </c>
      <c r="C12" s="62">
        <v>8.5020000000000007</v>
      </c>
      <c r="D12" s="62">
        <v>2.2639999999999998</v>
      </c>
      <c r="E12" s="34">
        <f t="shared" ref="E12:E13" si="7">B12+C12-D12</f>
        <v>35.849764999999998</v>
      </c>
      <c r="F12" s="35">
        <f t="shared" ref="F12:F13" si="8">B12/E12</f>
        <v>0.82599606998818542</v>
      </c>
      <c r="G12" s="34">
        <f t="shared" ref="G12:G13" si="9">E12/H12*1000000</f>
        <v>3.3984997966100665</v>
      </c>
      <c r="H12" s="113">
        <v>10548703</v>
      </c>
      <c r="L12" s="108"/>
    </row>
    <row r="13" spans="1:12" ht="15.5" x14ac:dyDescent="0.35">
      <c r="A13" s="33" t="s">
        <v>123</v>
      </c>
      <c r="B13" s="62">
        <v>40.475610000000003</v>
      </c>
      <c r="C13" s="62">
        <v>7.3129999999999997</v>
      </c>
      <c r="D13" s="62">
        <v>5.5960000000000001</v>
      </c>
      <c r="E13" s="34">
        <f t="shared" si="7"/>
        <v>42.192610000000002</v>
      </c>
      <c r="F13" s="35">
        <f t="shared" si="8"/>
        <v>0.95930566987915655</v>
      </c>
      <c r="G13" s="34">
        <f t="shared" si="9"/>
        <v>3.9849996099305449</v>
      </c>
      <c r="H13" s="114">
        <v>10587858</v>
      </c>
      <c r="L13" s="108"/>
    </row>
    <row r="14" spans="1:12" ht="16" thickBot="1" x14ac:dyDescent="0.35">
      <c r="A14" s="36" t="s">
        <v>124</v>
      </c>
      <c r="B14" s="37">
        <f>SUM(B13-B12)/B12</f>
        <v>0.36687596973702868</v>
      </c>
      <c r="C14" s="37">
        <f t="shared" ref="C14" si="10">SUM(C13-C12)/C12</f>
        <v>-0.13984944718889683</v>
      </c>
      <c r="D14" s="37">
        <f t="shared" ref="D14" si="11">SUM(D13-D12)/D12</f>
        <v>1.4717314487632511</v>
      </c>
      <c r="E14" s="37">
        <f t="shared" ref="E14:H14" si="12">SUM(E13-E12)/E12</f>
        <v>0.17692849590506393</v>
      </c>
      <c r="F14" s="38">
        <f t="shared" si="12"/>
        <v>0.1613925353093725</v>
      </c>
      <c r="G14" s="37">
        <f t="shared" si="12"/>
        <v>0.17257609192900347</v>
      </c>
      <c r="H14" s="38">
        <f t="shared" si="12"/>
        <v>3.7118307340722363E-3</v>
      </c>
      <c r="L14" s="108"/>
    </row>
    <row r="15" spans="1:12" ht="15.5" x14ac:dyDescent="0.35">
      <c r="A15" s="39" t="s">
        <v>97</v>
      </c>
      <c r="B15" s="69"/>
      <c r="C15" s="63"/>
      <c r="D15" s="63"/>
      <c r="E15" s="41"/>
      <c r="F15" s="42"/>
      <c r="G15" s="40"/>
      <c r="H15" s="115"/>
      <c r="L15" s="108"/>
    </row>
    <row r="16" spans="1:12" ht="15.5" x14ac:dyDescent="0.35">
      <c r="A16" s="39" t="s">
        <v>125</v>
      </c>
      <c r="B16" s="63"/>
      <c r="C16" s="64"/>
      <c r="D16" s="63"/>
      <c r="E16" s="41"/>
      <c r="F16" s="42"/>
      <c r="G16" s="41"/>
      <c r="H16" s="116"/>
      <c r="L16" s="108"/>
    </row>
    <row r="17" spans="1:12" ht="16" thickBot="1" x14ac:dyDescent="0.35">
      <c r="A17" s="43" t="s">
        <v>126</v>
      </c>
      <c r="B17" s="44"/>
      <c r="C17" s="44"/>
      <c r="D17" s="44"/>
      <c r="E17" s="45"/>
      <c r="F17" s="45"/>
      <c r="G17" s="45"/>
      <c r="H17" s="117"/>
      <c r="L17" s="108"/>
    </row>
    <row r="18" spans="1:12" ht="15.5" x14ac:dyDescent="0.35">
      <c r="A18" s="46" t="s">
        <v>99</v>
      </c>
      <c r="B18" s="47"/>
      <c r="C18" s="65"/>
      <c r="D18" s="65"/>
      <c r="E18" s="48"/>
      <c r="F18" s="49"/>
      <c r="G18" s="47"/>
      <c r="H18" s="118"/>
      <c r="L18" s="108"/>
    </row>
    <row r="19" spans="1:12" ht="15.5" x14ac:dyDescent="0.35">
      <c r="A19" s="46" t="s">
        <v>127</v>
      </c>
      <c r="B19" s="134"/>
      <c r="C19" s="66"/>
      <c r="D19" s="65"/>
      <c r="E19" s="48"/>
      <c r="F19" s="49"/>
      <c r="G19" s="47"/>
      <c r="H19" s="119"/>
    </row>
    <row r="20" spans="1:12" ht="16" thickBot="1" x14ac:dyDescent="0.35">
      <c r="A20" s="50" t="s">
        <v>128</v>
      </c>
      <c r="B20" s="51"/>
      <c r="C20" s="51"/>
      <c r="D20" s="51"/>
      <c r="E20" s="52"/>
      <c r="F20" s="52"/>
      <c r="G20" s="52"/>
      <c r="H20" s="120"/>
    </row>
    <row r="21" spans="1:12" ht="15.5" x14ac:dyDescent="0.35">
      <c r="A21" s="53" t="s">
        <v>101</v>
      </c>
      <c r="B21" s="54"/>
      <c r="C21" s="67"/>
      <c r="D21" s="67"/>
      <c r="E21" s="54"/>
      <c r="F21" s="55"/>
      <c r="G21" s="54"/>
      <c r="H21" s="121"/>
    </row>
    <row r="22" spans="1:12" ht="15.5" x14ac:dyDescent="0.35">
      <c r="A22" s="56" t="s">
        <v>129</v>
      </c>
      <c r="B22" s="57"/>
      <c r="C22" s="68"/>
      <c r="D22" s="68"/>
      <c r="E22" s="54"/>
      <c r="F22" s="55"/>
      <c r="G22" s="54"/>
      <c r="H22" s="122"/>
    </row>
    <row r="23" spans="1:12" ht="15.5" x14ac:dyDescent="0.35">
      <c r="A23" s="58" t="s">
        <v>130</v>
      </c>
      <c r="B23" s="59"/>
      <c r="C23" s="59"/>
      <c r="D23" s="59"/>
      <c r="E23" s="60"/>
      <c r="F23" s="60"/>
      <c r="G23" s="60"/>
      <c r="H23" s="123"/>
    </row>
    <row r="24" spans="1:12" ht="14.5" x14ac:dyDescent="0.3">
      <c r="A24" s="125" t="s">
        <v>6</v>
      </c>
    </row>
    <row r="25" spans="1:12" ht="15.5" x14ac:dyDescent="0.35">
      <c r="A25" s="6"/>
    </row>
    <row r="26" spans="1:12" ht="14.5" x14ac:dyDescent="0.3">
      <c r="A26" s="4"/>
    </row>
    <row r="27" spans="1:12" ht="14.5" x14ac:dyDescent="0.35">
      <c r="A27" s="3"/>
    </row>
    <row r="28" spans="1:12" ht="14.5" x14ac:dyDescent="0.35">
      <c r="A28" s="3"/>
    </row>
    <row r="29" spans="1:12" ht="14.5" x14ac:dyDescent="0.35">
      <c r="A29" s="3"/>
    </row>
  </sheetData>
  <pageMargins left="0.7" right="0.7" top="0.75" bottom="0.75" header="0.3" footer="0.3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C34C8CC-C2B3-46E5-AE44-DE92E56FE341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B11:H11</xm:sqref>
        </x14:conditionalFormatting>
        <x14:conditionalFormatting xmlns:xm="http://schemas.microsoft.com/office/excel/2006/main">
          <x14:cfRule type="iconSet" priority="4" id="{A8E5D564-EB4D-4EF1-9D0A-095A37AE72F7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B14:H14</xm:sqref>
        </x14:conditionalFormatting>
        <x14:conditionalFormatting xmlns:xm="http://schemas.microsoft.com/office/excel/2006/main">
          <x14:cfRule type="iconSet" priority="3" id="{12DAC413-1838-4AFE-9B23-F213C3D65525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B17:H17</xm:sqref>
        </x14:conditionalFormatting>
        <x14:conditionalFormatting xmlns:xm="http://schemas.microsoft.com/office/excel/2006/main">
          <x14:cfRule type="iconSet" priority="2" id="{07D3A505-28BD-466A-8282-23E785098B1B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B20:H20</xm:sqref>
        </x14:conditionalFormatting>
        <x14:conditionalFormatting xmlns:xm="http://schemas.microsoft.com/office/excel/2006/main">
          <x14:cfRule type="iconSet" priority="1" id="{077EF4F1-22C3-4635-8E94-2859AF98B494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B23:H23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"/>
  <sheetViews>
    <sheetView topLeftCell="A10" zoomScaleNormal="100" workbookViewId="0">
      <selection activeCell="E32" sqref="E32"/>
    </sheetView>
  </sheetViews>
  <sheetFormatPr defaultColWidth="8.33203125" defaultRowHeight="14" x14ac:dyDescent="0.3"/>
  <cols>
    <col min="1" max="1" width="25" style="82" customWidth="1"/>
    <col min="2" max="2" width="11.25" style="83" customWidth="1"/>
    <col min="3" max="3" width="12.58203125" style="84" customWidth="1"/>
    <col min="4" max="4" width="12.83203125" style="83" customWidth="1"/>
    <col min="5" max="5" width="12.58203125" style="83" customWidth="1"/>
    <col min="6" max="6" width="14.33203125" style="83" customWidth="1"/>
    <col min="7" max="7" width="12.58203125" style="83" customWidth="1"/>
    <col min="8" max="8" width="12.58203125" style="84" customWidth="1"/>
    <col min="9" max="9" width="15.75" style="84" customWidth="1"/>
    <col min="10" max="16384" width="8.33203125" style="84"/>
  </cols>
  <sheetData>
    <row r="1" spans="1:8" ht="16.5" x14ac:dyDescent="0.35">
      <c r="A1" s="139" t="s">
        <v>110</v>
      </c>
    </row>
    <row r="2" spans="1:8" x14ac:dyDescent="0.3">
      <c r="A2" s="85"/>
    </row>
    <row r="3" spans="1:8" s="90" customFormat="1" ht="15.5" x14ac:dyDescent="0.35">
      <c r="A3" s="70" t="s">
        <v>19</v>
      </c>
      <c r="B3" s="70" t="s">
        <v>9</v>
      </c>
      <c r="C3" s="70" t="s">
        <v>13</v>
      </c>
      <c r="D3" s="70" t="s">
        <v>12</v>
      </c>
      <c r="E3" s="70" t="s">
        <v>11</v>
      </c>
      <c r="F3" s="70" t="s">
        <v>10</v>
      </c>
      <c r="G3" s="70" t="s">
        <v>14</v>
      </c>
    </row>
    <row r="4" spans="1:8" s="90" customFormat="1" ht="15.5" x14ac:dyDescent="0.35">
      <c r="A4" s="71">
        <v>2023</v>
      </c>
      <c r="B4" s="71"/>
      <c r="C4" s="71"/>
      <c r="D4" s="71"/>
      <c r="E4" s="71"/>
      <c r="F4" s="71"/>
      <c r="G4" s="71"/>
    </row>
    <row r="5" spans="1:8" s="90" customFormat="1" ht="15.5" x14ac:dyDescent="0.35">
      <c r="A5" s="72" t="s">
        <v>15</v>
      </c>
      <c r="B5" s="73">
        <v>6798</v>
      </c>
      <c r="C5" s="73">
        <v>3247</v>
      </c>
      <c r="D5" s="73">
        <v>722</v>
      </c>
      <c r="E5" s="73">
        <v>2414</v>
      </c>
      <c r="F5" s="73">
        <v>22</v>
      </c>
      <c r="G5" s="73">
        <v>393</v>
      </c>
    </row>
    <row r="6" spans="1:8" s="90" customFormat="1" ht="15.5" x14ac:dyDescent="0.35">
      <c r="A6" s="72" t="s">
        <v>16</v>
      </c>
      <c r="B6" s="73">
        <v>21483.339999999997</v>
      </c>
      <c r="C6" s="73">
        <v>4609.3</v>
      </c>
      <c r="D6" s="73">
        <v>7928.7199999999993</v>
      </c>
      <c r="E6" s="73">
        <v>1300.56</v>
      </c>
      <c r="F6" s="73">
        <v>2000.9999999999998</v>
      </c>
      <c r="G6" s="73">
        <v>5643.7599999999993</v>
      </c>
    </row>
    <row r="7" spans="1:8" s="90" customFormat="1" ht="15" customHeight="1" x14ac:dyDescent="0.35">
      <c r="A7" s="74" t="s">
        <v>108</v>
      </c>
      <c r="B7" s="71"/>
      <c r="C7" s="71"/>
      <c r="D7" s="71"/>
      <c r="E7" s="71"/>
      <c r="F7" s="71"/>
      <c r="G7" s="71"/>
    </row>
    <row r="8" spans="1:8" ht="15.5" x14ac:dyDescent="0.35">
      <c r="A8" s="75" t="s">
        <v>15</v>
      </c>
      <c r="B8" s="76">
        <v>11244</v>
      </c>
      <c r="C8" s="76">
        <v>5752</v>
      </c>
      <c r="D8" s="76">
        <v>463</v>
      </c>
      <c r="E8" s="76">
        <v>2161</v>
      </c>
      <c r="F8" s="76">
        <v>103</v>
      </c>
      <c r="G8" s="76">
        <v>2765</v>
      </c>
      <c r="H8" s="91"/>
    </row>
    <row r="9" spans="1:8" ht="15.5" x14ac:dyDescent="0.35">
      <c r="A9" s="75" t="s">
        <v>16</v>
      </c>
      <c r="B9" s="76">
        <v>21657.7</v>
      </c>
      <c r="C9" s="76">
        <v>4055.0199999999995</v>
      </c>
      <c r="D9" s="76">
        <v>9217.5199999999986</v>
      </c>
      <c r="E9" s="76">
        <v>1064.8799999999999</v>
      </c>
      <c r="F9" s="76">
        <v>3561.24</v>
      </c>
      <c r="G9" s="76">
        <v>3759.04</v>
      </c>
      <c r="H9" s="91"/>
    </row>
    <row r="10" spans="1:8" s="92" customFormat="1" ht="15.5" x14ac:dyDescent="0.35">
      <c r="A10" s="77" t="s">
        <v>40</v>
      </c>
      <c r="B10" s="78">
        <f>SUM(B5:B6)</f>
        <v>28281.339999999997</v>
      </c>
      <c r="C10" s="78">
        <f>SUM(C5:C6)</f>
        <v>7856.3</v>
      </c>
      <c r="D10" s="78">
        <f>SUM(D5:D6)</f>
        <v>8650.7199999999993</v>
      </c>
      <c r="E10" s="78">
        <f>SUM(E5:E6)</f>
        <v>3714.56</v>
      </c>
      <c r="F10" s="78">
        <f>SUM(F5:F6)</f>
        <v>2022.9999999999998</v>
      </c>
      <c r="G10" s="78">
        <f>SUM(B10-C10-D10-E10-F10)</f>
        <v>6036.7599999999984</v>
      </c>
      <c r="H10" s="91"/>
    </row>
    <row r="11" spans="1:8" s="92" customFormat="1" ht="15.5" x14ac:dyDescent="0.35">
      <c r="A11" s="77" t="s">
        <v>109</v>
      </c>
      <c r="B11" s="78">
        <f>SUM(B8:B9)</f>
        <v>32901.699999999997</v>
      </c>
      <c r="C11" s="78">
        <f>SUM(C8:C9)</f>
        <v>9807.02</v>
      </c>
      <c r="D11" s="78">
        <f>SUM(D8:D9)</f>
        <v>9680.5199999999986</v>
      </c>
      <c r="E11" s="78">
        <f>SUM(E8:E9)</f>
        <v>3225.88</v>
      </c>
      <c r="F11" s="78">
        <f>SUM(F8:F9)</f>
        <v>3664.24</v>
      </c>
      <c r="G11" s="78">
        <f>SUM(B11-C11-D11-E11-F11)</f>
        <v>6524.0399999999991</v>
      </c>
      <c r="H11" s="91"/>
    </row>
    <row r="12" spans="1:8" ht="18" customHeight="1" x14ac:dyDescent="0.3">
      <c r="A12" s="107" t="s">
        <v>20</v>
      </c>
      <c r="B12" s="79">
        <f>SUM(B11-B10)/B10</f>
        <v>0.16337132540395899</v>
      </c>
      <c r="C12" s="79">
        <f t="shared" ref="C12:G12" si="0">SUM(C11-C10)/C10</f>
        <v>0.24830009037333098</v>
      </c>
      <c r="D12" s="79">
        <f t="shared" si="0"/>
        <v>0.11904211441359787</v>
      </c>
      <c r="E12" s="79">
        <f t="shared" si="0"/>
        <v>-0.13155797725706406</v>
      </c>
      <c r="F12" s="79">
        <f t="shared" si="0"/>
        <v>0.8112901631240732</v>
      </c>
      <c r="G12" s="79">
        <f t="shared" si="0"/>
        <v>8.0718796175431984E-2</v>
      </c>
    </row>
    <row r="13" spans="1:8" ht="14.5" x14ac:dyDescent="0.3">
      <c r="A13" s="80"/>
      <c r="B13" s="81"/>
      <c r="C13" s="81"/>
      <c r="D13" s="81"/>
      <c r="E13" s="81"/>
      <c r="F13" s="81"/>
      <c r="G13" s="81"/>
      <c r="H13" s="81"/>
    </row>
    <row r="14" spans="1:8" ht="16.5" customHeight="1" x14ac:dyDescent="0.3"/>
    <row r="15" spans="1:8" ht="16.5" x14ac:dyDescent="0.35">
      <c r="A15" s="139" t="s">
        <v>111</v>
      </c>
    </row>
    <row r="16" spans="1:8" x14ac:dyDescent="0.3">
      <c r="A16" s="85"/>
    </row>
    <row r="17" spans="1:7" ht="15.5" x14ac:dyDescent="0.35">
      <c r="A17" s="70" t="s">
        <v>19</v>
      </c>
      <c r="B17" s="70" t="s">
        <v>9</v>
      </c>
      <c r="C17" s="70" t="s">
        <v>13</v>
      </c>
      <c r="D17" s="70" t="s">
        <v>17</v>
      </c>
      <c r="E17" s="70" t="s">
        <v>11</v>
      </c>
      <c r="F17" s="70" t="s">
        <v>12</v>
      </c>
      <c r="G17" s="70" t="s">
        <v>14</v>
      </c>
    </row>
    <row r="18" spans="1:7" ht="15.5" x14ac:dyDescent="0.35">
      <c r="A18" s="71">
        <v>2023</v>
      </c>
      <c r="B18" s="71"/>
      <c r="C18" s="71"/>
      <c r="D18" s="71"/>
      <c r="E18" s="71"/>
      <c r="F18" s="71"/>
      <c r="G18" s="71"/>
    </row>
    <row r="19" spans="1:7" ht="15.5" x14ac:dyDescent="0.35">
      <c r="A19" s="86" t="s">
        <v>15</v>
      </c>
      <c r="B19" s="87">
        <v>11583</v>
      </c>
      <c r="C19" s="87">
        <v>7651</v>
      </c>
      <c r="D19" s="87">
        <v>1150</v>
      </c>
      <c r="E19" s="87">
        <v>791</v>
      </c>
      <c r="F19" s="87">
        <v>0</v>
      </c>
      <c r="G19" s="87">
        <v>1991</v>
      </c>
    </row>
    <row r="20" spans="1:7" ht="15.5" x14ac:dyDescent="0.35">
      <c r="A20" s="86" t="s">
        <v>16</v>
      </c>
      <c r="B20" s="87">
        <v>9632.119999999999</v>
      </c>
      <c r="C20" s="87">
        <v>1504.7399999999998</v>
      </c>
      <c r="D20" s="87">
        <v>211.8</v>
      </c>
      <c r="E20" s="87">
        <v>1588.5599999999997</v>
      </c>
      <c r="F20" s="87">
        <v>606.94000000000005</v>
      </c>
      <c r="G20" s="87">
        <v>5720.08</v>
      </c>
    </row>
    <row r="21" spans="1:7" ht="15.5" x14ac:dyDescent="0.35">
      <c r="A21" s="74" t="s">
        <v>108</v>
      </c>
      <c r="B21" s="71"/>
      <c r="C21" s="71"/>
      <c r="D21" s="71"/>
      <c r="E21" s="71"/>
      <c r="F21" s="71"/>
      <c r="G21" s="71"/>
    </row>
    <row r="22" spans="1:7" ht="15.5" x14ac:dyDescent="0.35">
      <c r="A22" s="88" t="s">
        <v>15</v>
      </c>
      <c r="B22" s="89">
        <v>5032</v>
      </c>
      <c r="C22" s="89">
        <v>2602</v>
      </c>
      <c r="D22" s="89">
        <v>894</v>
      </c>
      <c r="E22" s="89">
        <v>269</v>
      </c>
      <c r="F22" s="89">
        <v>241</v>
      </c>
      <c r="G22" s="89">
        <v>1026</v>
      </c>
    </row>
    <row r="23" spans="1:7" ht="15.5" x14ac:dyDescent="0.35">
      <c r="A23" s="88" t="s">
        <v>16</v>
      </c>
      <c r="B23" s="89">
        <v>9006.9399999999987</v>
      </c>
      <c r="C23" s="89">
        <v>1310.6399999999999</v>
      </c>
      <c r="D23" s="89">
        <v>225.44</v>
      </c>
      <c r="E23" s="89">
        <v>1317.06</v>
      </c>
      <c r="F23" s="89">
        <v>680.38000000000011</v>
      </c>
      <c r="G23" s="89">
        <v>5473.42</v>
      </c>
    </row>
    <row r="24" spans="1:7" ht="15.5" x14ac:dyDescent="0.35">
      <c r="A24" s="77" t="s">
        <v>40</v>
      </c>
      <c r="B24" s="78">
        <f>SUM(B19:B20)</f>
        <v>21215.119999999999</v>
      </c>
      <c r="C24" s="78">
        <f>SUM(C19:C20)</f>
        <v>9155.74</v>
      </c>
      <c r="D24" s="78">
        <f>SUM(D19:D20)</f>
        <v>1361.8</v>
      </c>
      <c r="E24" s="78">
        <f>SUM(E19:E20)</f>
        <v>2379.5599999999995</v>
      </c>
      <c r="F24" s="78">
        <f>SUM(F19:F20)</f>
        <v>606.94000000000005</v>
      </c>
      <c r="G24" s="78">
        <f>SUM(B24-C24-D24-E24-F24)</f>
        <v>7711.08</v>
      </c>
    </row>
    <row r="25" spans="1:7" ht="15.5" x14ac:dyDescent="0.35">
      <c r="A25" s="77" t="s">
        <v>109</v>
      </c>
      <c r="B25" s="78">
        <f>SUM(B22:B23)</f>
        <v>14038.939999999999</v>
      </c>
      <c r="C25" s="78">
        <f>SUM(C22:C23)</f>
        <v>3912.64</v>
      </c>
      <c r="D25" s="78">
        <f>SUM(D22:D23)</f>
        <v>1119.44</v>
      </c>
      <c r="E25" s="78">
        <f>SUM(E22:E23)</f>
        <v>1586.06</v>
      </c>
      <c r="F25" s="78">
        <f>SUM(F22:F23)</f>
        <v>921.38000000000011</v>
      </c>
      <c r="G25" s="78">
        <f>SUM(B25-C25-D25-E25-F25)</f>
        <v>6499.4199999999992</v>
      </c>
    </row>
    <row r="26" spans="1:7" ht="16.5" customHeight="1" x14ac:dyDescent="0.3">
      <c r="A26" s="107" t="s">
        <v>20</v>
      </c>
      <c r="B26" s="79">
        <f>SUM(B25-B24)/B24</f>
        <v>-0.33825780858180393</v>
      </c>
      <c r="C26" s="79">
        <f t="shared" ref="C26" si="1">SUM(C25-C24)/C24</f>
        <v>-0.57265715278066009</v>
      </c>
      <c r="D26" s="79">
        <f t="shared" ref="D26" si="2">SUM(D25-D24)/D24</f>
        <v>-0.17797033338228807</v>
      </c>
      <c r="E26" s="79">
        <f t="shared" ref="E26:G26" si="3">SUM(E25-E24)/E24</f>
        <v>-0.33346501033804554</v>
      </c>
      <c r="F26" s="79">
        <f t="shared" si="3"/>
        <v>0.51807427422809504</v>
      </c>
      <c r="G26" s="79">
        <f t="shared" si="3"/>
        <v>-0.15713233425149276</v>
      </c>
    </row>
    <row r="28" spans="1:7" x14ac:dyDescent="0.3">
      <c r="B28" s="93"/>
      <c r="C28" s="93"/>
      <c r="D28" s="93"/>
      <c r="E28" s="93"/>
      <c r="F28" s="93"/>
      <c r="G28" s="93"/>
    </row>
  </sheetData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0497DF81-AE0D-4490-8CF1-233C1B11ED04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B13:H13 B12:G12</xm:sqref>
        </x14:conditionalFormatting>
        <x14:conditionalFormatting xmlns:xm="http://schemas.microsoft.com/office/excel/2006/main">
          <x14:cfRule type="iconSet" priority="1" id="{0A90CFC3-3474-4E1E-AB19-F426F9F83894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B26:G26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28"/>
  <sheetViews>
    <sheetView topLeftCell="A19" zoomScaleNormal="100" workbookViewId="0">
      <selection activeCell="D35" sqref="D35"/>
    </sheetView>
  </sheetViews>
  <sheetFormatPr defaultColWidth="8.58203125" defaultRowHeight="14" x14ac:dyDescent="0.3"/>
  <cols>
    <col min="1" max="1" width="14.25" style="2" bestFit="1" customWidth="1"/>
    <col min="2" max="7" width="8.58203125" style="2"/>
    <col min="8" max="8" width="13.83203125" style="2" bestFit="1" customWidth="1"/>
    <col min="9" max="16384" width="8.58203125" style="2"/>
  </cols>
  <sheetData>
    <row r="1" spans="1:12" ht="15.5" x14ac:dyDescent="0.35">
      <c r="G1" s="95"/>
    </row>
    <row r="2" spans="1:12" ht="15.5" x14ac:dyDescent="0.35">
      <c r="G2" s="95"/>
    </row>
    <row r="3" spans="1:12" ht="15.5" x14ac:dyDescent="0.35">
      <c r="A3" s="96"/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</row>
    <row r="4" spans="1:12" x14ac:dyDescent="0.3">
      <c r="A4" s="98"/>
    </row>
    <row r="5" spans="1:12" x14ac:dyDescent="0.3">
      <c r="A5" s="98"/>
    </row>
    <row r="6" spans="1:12" x14ac:dyDescent="0.3">
      <c r="A6" s="99"/>
    </row>
    <row r="7" spans="1:12" x14ac:dyDescent="0.3">
      <c r="A7" s="99"/>
    </row>
    <row r="8" spans="1:12" x14ac:dyDescent="0.3">
      <c r="A8" s="99"/>
    </row>
    <row r="13" spans="1:12" ht="16.5" x14ac:dyDescent="0.35">
      <c r="A13" s="142" t="s">
        <v>116</v>
      </c>
    </row>
    <row r="15" spans="1:12" ht="15.5" x14ac:dyDescent="0.35">
      <c r="A15" s="100" t="s">
        <v>25</v>
      </c>
      <c r="B15" s="94"/>
      <c r="C15" s="94"/>
      <c r="D15" s="94"/>
      <c r="E15" s="94"/>
      <c r="F15" s="94"/>
    </row>
    <row r="16" spans="1:12" ht="15.5" x14ac:dyDescent="0.35">
      <c r="A16" s="101" t="s">
        <v>24</v>
      </c>
      <c r="B16" s="102" t="s">
        <v>18</v>
      </c>
      <c r="C16" s="102" t="s">
        <v>21</v>
      </c>
      <c r="D16" s="102" t="s">
        <v>27</v>
      </c>
      <c r="E16" s="102" t="s">
        <v>39</v>
      </c>
      <c r="F16" s="102" t="s">
        <v>108</v>
      </c>
    </row>
    <row r="17" spans="1:6" ht="15.5" x14ac:dyDescent="0.35">
      <c r="A17" s="103" t="s">
        <v>15</v>
      </c>
      <c r="B17" s="104">
        <v>4797</v>
      </c>
      <c r="C17" s="104">
        <v>7010</v>
      </c>
      <c r="D17" s="104">
        <v>3627</v>
      </c>
      <c r="E17" s="104">
        <v>6798</v>
      </c>
      <c r="F17" s="104">
        <v>11244</v>
      </c>
    </row>
    <row r="18" spans="1:6" ht="15.5" x14ac:dyDescent="0.35">
      <c r="A18" s="103" t="s">
        <v>16</v>
      </c>
      <c r="B18" s="104">
        <v>19706.379999999997</v>
      </c>
      <c r="C18" s="104">
        <v>23372.079999999998</v>
      </c>
      <c r="D18" s="104">
        <v>22682.98</v>
      </c>
      <c r="E18" s="104">
        <v>21483.34</v>
      </c>
      <c r="F18" s="104">
        <v>21657.699999999997</v>
      </c>
    </row>
    <row r="19" spans="1:6" ht="15.5" x14ac:dyDescent="0.35">
      <c r="A19" s="103" t="s">
        <v>22</v>
      </c>
      <c r="B19" s="104">
        <f>SUM(B17:B18)</f>
        <v>24503.379999999997</v>
      </c>
      <c r="C19" s="104">
        <f t="shared" ref="C19:F19" si="0">SUM(C17:C18)</f>
        <v>30382.079999999998</v>
      </c>
      <c r="D19" s="104">
        <f t="shared" si="0"/>
        <v>26309.98</v>
      </c>
      <c r="E19" s="104">
        <f t="shared" si="0"/>
        <v>28281.34</v>
      </c>
      <c r="F19" s="104">
        <f t="shared" si="0"/>
        <v>32901.699999999997</v>
      </c>
    </row>
    <row r="22" spans="1:6" ht="16.5" x14ac:dyDescent="0.35">
      <c r="A22" s="142" t="s">
        <v>117</v>
      </c>
    </row>
    <row r="24" spans="1:6" ht="14.5" x14ac:dyDescent="0.35">
      <c r="A24" s="100" t="s">
        <v>25</v>
      </c>
    </row>
    <row r="25" spans="1:6" ht="15.5" x14ac:dyDescent="0.35">
      <c r="A25" s="102" t="s">
        <v>26</v>
      </c>
      <c r="B25" s="102" t="s">
        <v>18</v>
      </c>
      <c r="C25" s="102" t="s">
        <v>21</v>
      </c>
      <c r="D25" s="102" t="s">
        <v>27</v>
      </c>
      <c r="E25" s="102" t="s">
        <v>39</v>
      </c>
      <c r="F25" s="102" t="s">
        <v>108</v>
      </c>
    </row>
    <row r="26" spans="1:6" ht="15.5" x14ac:dyDescent="0.35">
      <c r="A26" s="105" t="s">
        <v>15</v>
      </c>
      <c r="B26" s="106">
        <v>12653</v>
      </c>
      <c r="C26" s="106">
        <v>4121</v>
      </c>
      <c r="D26" s="106">
        <v>17650</v>
      </c>
      <c r="E26" s="106">
        <v>11583</v>
      </c>
      <c r="F26" s="106">
        <v>5032</v>
      </c>
    </row>
    <row r="27" spans="1:6" ht="15.5" x14ac:dyDescent="0.35">
      <c r="A27" s="105" t="s">
        <v>16</v>
      </c>
      <c r="B27" s="106">
        <v>7833.5400000000009</v>
      </c>
      <c r="C27" s="106">
        <v>9182.3000000000011</v>
      </c>
      <c r="D27" s="106">
        <v>9174.5799999999981</v>
      </c>
      <c r="E27" s="106">
        <v>9632.1200000000008</v>
      </c>
      <c r="F27" s="106">
        <v>9006.9399999999987</v>
      </c>
    </row>
    <row r="28" spans="1:6" ht="15.5" x14ac:dyDescent="0.35">
      <c r="A28" s="105" t="s">
        <v>23</v>
      </c>
      <c r="B28" s="106">
        <f>SUBTOTAL(109,B26:B27)</f>
        <v>20486.54</v>
      </c>
      <c r="C28" s="106">
        <f t="shared" ref="C28:F28" si="1">SUBTOTAL(109,C26:C27)</f>
        <v>13303.300000000001</v>
      </c>
      <c r="D28" s="106">
        <f t="shared" si="1"/>
        <v>26824.579999999998</v>
      </c>
      <c r="E28" s="106">
        <f t="shared" si="1"/>
        <v>21215.120000000003</v>
      </c>
      <c r="F28" s="106">
        <f t="shared" si="1"/>
        <v>14038.939999999999</v>
      </c>
    </row>
  </sheetData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B00D8-CF34-4B2A-9DC2-F413117C58F1}">
  <dimension ref="A1:R274"/>
  <sheetViews>
    <sheetView zoomScaleNormal="100" workbookViewId="0">
      <selection activeCell="N26" sqref="N26"/>
    </sheetView>
  </sheetViews>
  <sheetFormatPr defaultColWidth="8.58203125" defaultRowHeight="14" x14ac:dyDescent="0.3"/>
  <cols>
    <col min="1" max="1" width="15.75" style="127" customWidth="1"/>
    <col min="2" max="12" width="9.83203125" style="127" customWidth="1"/>
    <col min="13" max="13" width="12.33203125" style="127" customWidth="1"/>
    <col min="14" max="14" width="12.5" style="127" customWidth="1"/>
    <col min="15" max="15" width="9.83203125" style="127" customWidth="1"/>
    <col min="16" max="16" width="13.83203125" style="127" customWidth="1"/>
    <col min="17" max="17" width="8.33203125" style="127" customWidth="1"/>
    <col min="18" max="16384" width="8.58203125" style="127"/>
  </cols>
  <sheetData>
    <row r="1" spans="1:16" ht="18.5" x14ac:dyDescent="0.45">
      <c r="A1" s="126" t="s">
        <v>103</v>
      </c>
    </row>
    <row r="2" spans="1:16" ht="16" customHeight="1" x14ac:dyDescent="0.45">
      <c r="A2" s="126"/>
    </row>
    <row r="3" spans="1:16" ht="14.5" x14ac:dyDescent="0.35">
      <c r="B3" s="136" t="s">
        <v>104</v>
      </c>
    </row>
    <row r="4" spans="1:16" s="128" customFormat="1" ht="14.5" x14ac:dyDescent="0.35">
      <c r="A4" s="128" t="s">
        <v>92</v>
      </c>
      <c r="B4" s="128" t="s">
        <v>43</v>
      </c>
      <c r="C4" s="128" t="s">
        <v>44</v>
      </c>
      <c r="D4" s="128" t="s">
        <v>45</v>
      </c>
      <c r="E4" s="128" t="s">
        <v>46</v>
      </c>
      <c r="F4" s="128" t="s">
        <v>47</v>
      </c>
      <c r="G4" s="128" t="s">
        <v>48</v>
      </c>
      <c r="H4" s="128" t="s">
        <v>49</v>
      </c>
      <c r="I4" s="128" t="s">
        <v>50</v>
      </c>
      <c r="J4" s="128" t="s">
        <v>51</v>
      </c>
      <c r="K4" s="128" t="s">
        <v>52</v>
      </c>
      <c r="L4" s="128" t="s">
        <v>53</v>
      </c>
      <c r="M4" s="128" t="s">
        <v>54</v>
      </c>
      <c r="N4" s="128" t="s">
        <v>55</v>
      </c>
    </row>
    <row r="5" spans="1:16" ht="14.5" x14ac:dyDescent="0.35">
      <c r="A5" s="128" t="s">
        <v>105</v>
      </c>
      <c r="B5" s="135">
        <v>7232</v>
      </c>
      <c r="C5" s="135">
        <v>53</v>
      </c>
      <c r="D5" s="141">
        <v>18</v>
      </c>
      <c r="E5" s="141">
        <v>3929</v>
      </c>
      <c r="F5" s="141">
        <v>12</v>
      </c>
      <c r="G5" s="141">
        <v>763</v>
      </c>
      <c r="H5" s="141">
        <v>6596</v>
      </c>
      <c r="I5" s="141">
        <v>4</v>
      </c>
      <c r="J5" s="141">
        <v>561</v>
      </c>
      <c r="K5" s="141">
        <v>2713</v>
      </c>
      <c r="L5" s="141">
        <v>59</v>
      </c>
      <c r="M5" s="141">
        <v>5118</v>
      </c>
      <c r="N5" s="141">
        <f>SUM(Tabell8[[#This Row],[04072100]:[35021990]])</f>
        <v>27058</v>
      </c>
      <c r="O5" s="129"/>
      <c r="P5" s="129"/>
    </row>
    <row r="6" spans="1:16" ht="14.5" x14ac:dyDescent="0.35">
      <c r="A6" s="128" t="s">
        <v>13</v>
      </c>
      <c r="B6" s="137">
        <v>3324</v>
      </c>
      <c r="C6" s="137">
        <v>0</v>
      </c>
      <c r="D6" s="138">
        <v>0</v>
      </c>
      <c r="E6" s="138">
        <v>2428</v>
      </c>
      <c r="F6" s="138">
        <v>0</v>
      </c>
      <c r="G6" s="138">
        <v>3</v>
      </c>
      <c r="H6" s="138">
        <v>371</v>
      </c>
      <c r="I6" s="138">
        <v>3</v>
      </c>
      <c r="J6" s="138">
        <v>207</v>
      </c>
      <c r="K6" s="138">
        <v>1860</v>
      </c>
      <c r="L6" s="138">
        <v>2</v>
      </c>
      <c r="M6" s="138">
        <v>434</v>
      </c>
      <c r="N6" s="141">
        <f>SUM(Tabell8[[#This Row],[04072100]:[35021990]])</f>
        <v>8632</v>
      </c>
      <c r="O6" s="129"/>
      <c r="P6" s="129"/>
    </row>
    <row r="7" spans="1:16" ht="14.5" x14ac:dyDescent="0.35">
      <c r="A7" s="128" t="s">
        <v>12</v>
      </c>
      <c r="B7" s="137">
        <v>441</v>
      </c>
      <c r="C7" s="137">
        <v>0</v>
      </c>
      <c r="D7" s="138">
        <v>14</v>
      </c>
      <c r="E7" s="138">
        <v>1</v>
      </c>
      <c r="F7" s="138">
        <v>7</v>
      </c>
      <c r="G7" s="138">
        <v>150</v>
      </c>
      <c r="H7" s="138">
        <v>3820</v>
      </c>
      <c r="I7" s="138">
        <v>0</v>
      </c>
      <c r="J7" s="138">
        <v>29</v>
      </c>
      <c r="K7" s="138">
        <v>100</v>
      </c>
      <c r="L7" s="138">
        <v>8</v>
      </c>
      <c r="M7" s="138">
        <v>3536</v>
      </c>
      <c r="N7" s="141">
        <f>SUM(Tabell8[[#This Row],[04072100]:[35021990]])</f>
        <v>8106</v>
      </c>
      <c r="O7" s="129"/>
      <c r="P7" s="129"/>
    </row>
    <row r="8" spans="1:16" ht="14.5" x14ac:dyDescent="0.35">
      <c r="A8" s="128" t="s">
        <v>11</v>
      </c>
      <c r="B8" s="137">
        <v>1028</v>
      </c>
      <c r="C8" s="137">
        <v>52</v>
      </c>
      <c r="D8" s="138">
        <v>0</v>
      </c>
      <c r="E8" s="138">
        <v>1081</v>
      </c>
      <c r="F8" s="138">
        <v>0</v>
      </c>
      <c r="G8" s="138">
        <v>0</v>
      </c>
      <c r="H8" s="138">
        <v>760</v>
      </c>
      <c r="I8" s="138">
        <v>0</v>
      </c>
      <c r="J8" s="138">
        <v>0</v>
      </c>
      <c r="K8" s="138">
        <v>158</v>
      </c>
      <c r="L8" s="138">
        <v>0</v>
      </c>
      <c r="M8" s="138">
        <v>0</v>
      </c>
      <c r="N8" s="141">
        <f>SUM(Tabell8[[#This Row],[04072100]:[35021990]])</f>
        <v>3079</v>
      </c>
      <c r="O8" s="129"/>
      <c r="P8" s="129"/>
    </row>
    <row r="9" spans="1:16" ht="14.5" x14ac:dyDescent="0.35">
      <c r="A9" s="128" t="s">
        <v>10</v>
      </c>
      <c r="B9" s="137">
        <v>103</v>
      </c>
      <c r="C9" s="137">
        <v>0</v>
      </c>
      <c r="D9" s="138">
        <v>0</v>
      </c>
      <c r="E9" s="138">
        <v>0</v>
      </c>
      <c r="F9" s="138">
        <v>0</v>
      </c>
      <c r="G9" s="138">
        <v>0</v>
      </c>
      <c r="H9" s="138">
        <v>1016</v>
      </c>
      <c r="I9" s="138">
        <v>0</v>
      </c>
      <c r="J9" s="138">
        <v>222</v>
      </c>
      <c r="K9" s="138">
        <v>470</v>
      </c>
      <c r="L9" s="138">
        <v>0</v>
      </c>
      <c r="M9" s="138">
        <v>719</v>
      </c>
      <c r="N9" s="141">
        <f>SUM(Tabell8[[#This Row],[04072100]:[35021990]])</f>
        <v>2530</v>
      </c>
      <c r="O9" s="129"/>
      <c r="P9" s="129"/>
    </row>
    <row r="10" spans="1:16" ht="14.5" x14ac:dyDescent="0.35">
      <c r="A10" s="128" t="s">
        <v>67</v>
      </c>
      <c r="B10" s="137">
        <v>2335</v>
      </c>
      <c r="C10" s="137">
        <v>0</v>
      </c>
      <c r="D10" s="138">
        <v>0</v>
      </c>
      <c r="E10" s="138">
        <v>0</v>
      </c>
      <c r="F10" s="138">
        <v>0</v>
      </c>
      <c r="G10" s="138">
        <v>0</v>
      </c>
      <c r="H10" s="138">
        <v>0</v>
      </c>
      <c r="I10" s="138">
        <v>0</v>
      </c>
      <c r="J10" s="138">
        <v>0</v>
      </c>
      <c r="K10" s="138">
        <v>0</v>
      </c>
      <c r="L10" s="138">
        <v>0</v>
      </c>
      <c r="M10" s="138">
        <v>0</v>
      </c>
      <c r="N10" s="141">
        <f>SUM(Tabell8[[#This Row],[04072100]:[35021990]])</f>
        <v>2335</v>
      </c>
      <c r="O10" s="129"/>
      <c r="P10" s="129"/>
    </row>
    <row r="11" spans="1:16" ht="14.5" x14ac:dyDescent="0.35">
      <c r="A11" s="128" t="s">
        <v>17</v>
      </c>
      <c r="B11" s="137">
        <v>0</v>
      </c>
      <c r="C11" s="137">
        <v>0</v>
      </c>
      <c r="D11" s="138">
        <v>0</v>
      </c>
      <c r="E11" s="138">
        <v>417</v>
      </c>
      <c r="F11" s="138">
        <v>0</v>
      </c>
      <c r="G11" s="138">
        <v>595</v>
      </c>
      <c r="H11" s="138">
        <v>0</v>
      </c>
      <c r="I11" s="138">
        <v>1</v>
      </c>
      <c r="J11" s="138">
        <v>0</v>
      </c>
      <c r="K11" s="138">
        <v>74</v>
      </c>
      <c r="L11" s="138">
        <v>35</v>
      </c>
      <c r="M11" s="138">
        <v>0</v>
      </c>
      <c r="N11" s="141">
        <f>SUM(Tabell8[[#This Row],[04072100]:[35021990]])</f>
        <v>1122</v>
      </c>
      <c r="O11" s="129"/>
      <c r="P11" s="129"/>
    </row>
    <row r="12" spans="1:16" ht="14.5" x14ac:dyDescent="0.35">
      <c r="A12" s="128" t="s">
        <v>70</v>
      </c>
      <c r="B12" s="137">
        <v>0</v>
      </c>
      <c r="C12" s="137">
        <v>0</v>
      </c>
      <c r="D12" s="138">
        <v>0</v>
      </c>
      <c r="E12" s="138">
        <v>0</v>
      </c>
      <c r="F12" s="138">
        <v>0</v>
      </c>
      <c r="G12" s="138">
        <v>0</v>
      </c>
      <c r="H12" s="138">
        <v>485</v>
      </c>
      <c r="I12" s="138">
        <v>0</v>
      </c>
      <c r="J12" s="138">
        <v>0</v>
      </c>
      <c r="K12" s="138">
        <v>0</v>
      </c>
      <c r="L12" s="138">
        <v>0</v>
      </c>
      <c r="M12" s="138">
        <v>0</v>
      </c>
      <c r="N12" s="141">
        <f>SUM(Tabell8[[#This Row],[04072100]:[35021990]])</f>
        <v>485</v>
      </c>
      <c r="O12" s="129"/>
      <c r="P12" s="129"/>
    </row>
    <row r="13" spans="1:16" ht="14.5" x14ac:dyDescent="0.35">
      <c r="A13" s="128" t="s">
        <v>58</v>
      </c>
      <c r="B13" s="137">
        <v>0</v>
      </c>
      <c r="C13" s="137">
        <v>0</v>
      </c>
      <c r="D13" s="138">
        <v>0</v>
      </c>
      <c r="E13" s="138">
        <v>0</v>
      </c>
      <c r="F13" s="138">
        <v>0</v>
      </c>
      <c r="G13" s="138">
        <v>0</v>
      </c>
      <c r="H13" s="138">
        <v>0</v>
      </c>
      <c r="I13" s="138">
        <v>0</v>
      </c>
      <c r="J13" s="138">
        <v>0</v>
      </c>
      <c r="K13" s="138">
        <v>0</v>
      </c>
      <c r="L13" s="138">
        <v>0</v>
      </c>
      <c r="M13" s="138">
        <v>429</v>
      </c>
      <c r="N13" s="141">
        <f>SUM(Tabell8[[#This Row],[04072100]:[35021990]])</f>
        <v>429</v>
      </c>
      <c r="O13" s="129"/>
      <c r="P13" s="129"/>
    </row>
    <row r="14" spans="1:16" ht="14.5" x14ac:dyDescent="0.35">
      <c r="A14" s="128" t="s">
        <v>65</v>
      </c>
      <c r="B14" s="137">
        <v>0</v>
      </c>
      <c r="C14" s="137">
        <v>0</v>
      </c>
      <c r="D14" s="138">
        <v>4</v>
      </c>
      <c r="E14" s="138">
        <v>0</v>
      </c>
      <c r="F14" s="138">
        <v>1</v>
      </c>
      <c r="G14" s="138">
        <v>3</v>
      </c>
      <c r="H14" s="138">
        <v>0</v>
      </c>
      <c r="I14" s="138">
        <v>0</v>
      </c>
      <c r="J14" s="138">
        <v>100</v>
      </c>
      <c r="K14" s="138">
        <v>52</v>
      </c>
      <c r="L14" s="138">
        <v>0</v>
      </c>
      <c r="M14" s="138">
        <v>0</v>
      </c>
      <c r="N14" s="141">
        <f>SUM(Tabell8[[#This Row],[04072100]:[35021990]])</f>
        <v>160</v>
      </c>
      <c r="O14" s="129"/>
      <c r="P14" s="129"/>
    </row>
    <row r="15" spans="1:16" ht="14.5" x14ac:dyDescent="0.35">
      <c r="A15" s="128" t="s">
        <v>77</v>
      </c>
      <c r="B15" s="137">
        <v>0</v>
      </c>
      <c r="C15" s="137">
        <v>0</v>
      </c>
      <c r="D15" s="138">
        <v>0</v>
      </c>
      <c r="E15" s="138">
        <v>0</v>
      </c>
      <c r="F15" s="138">
        <v>0</v>
      </c>
      <c r="G15" s="138">
        <v>0</v>
      </c>
      <c r="H15" s="138">
        <v>140</v>
      </c>
      <c r="I15" s="138">
        <v>0</v>
      </c>
      <c r="J15" s="138">
        <v>0</v>
      </c>
      <c r="K15" s="138">
        <v>0</v>
      </c>
      <c r="L15" s="138">
        <v>0</v>
      </c>
      <c r="M15" s="138">
        <v>0</v>
      </c>
      <c r="N15" s="141">
        <f>SUM(Tabell8[[#This Row],[04072100]:[35021990]])</f>
        <v>140</v>
      </c>
      <c r="O15" s="129"/>
      <c r="P15" s="129"/>
    </row>
    <row r="16" spans="1:16" ht="14.5" x14ac:dyDescent="0.35">
      <c r="A16" s="128" t="s">
        <v>66</v>
      </c>
      <c r="B16" s="137">
        <v>0</v>
      </c>
      <c r="C16" s="137">
        <v>0</v>
      </c>
      <c r="D16" s="138">
        <v>0</v>
      </c>
      <c r="E16" s="138">
        <v>0</v>
      </c>
      <c r="F16" s="138">
        <v>0</v>
      </c>
      <c r="G16" s="138">
        <v>0</v>
      </c>
      <c r="H16" s="138">
        <v>3</v>
      </c>
      <c r="I16" s="138">
        <v>0</v>
      </c>
      <c r="J16" s="138">
        <v>1</v>
      </c>
      <c r="K16" s="138">
        <v>0</v>
      </c>
      <c r="L16" s="138">
        <v>12</v>
      </c>
      <c r="M16" s="138">
        <v>0</v>
      </c>
      <c r="N16" s="141">
        <f>SUM(Tabell8[[#This Row],[04072100]:[35021990]])</f>
        <v>16</v>
      </c>
      <c r="O16" s="129"/>
      <c r="P16" s="129"/>
    </row>
    <row r="17" spans="1:18" ht="14.5" x14ac:dyDescent="0.35">
      <c r="A17" s="128" t="s">
        <v>62</v>
      </c>
      <c r="B17" s="137">
        <v>0</v>
      </c>
      <c r="C17" s="137">
        <v>0</v>
      </c>
      <c r="D17" s="138">
        <v>0</v>
      </c>
      <c r="E17" s="138">
        <v>0</v>
      </c>
      <c r="F17" s="138">
        <v>0</v>
      </c>
      <c r="G17" s="138">
        <v>11</v>
      </c>
      <c r="H17" s="138">
        <v>0</v>
      </c>
      <c r="I17" s="138">
        <v>0</v>
      </c>
      <c r="J17" s="138">
        <v>0</v>
      </c>
      <c r="K17" s="138">
        <v>0</v>
      </c>
      <c r="L17" s="138">
        <v>0</v>
      </c>
      <c r="M17" s="138">
        <v>0</v>
      </c>
      <c r="N17" s="141">
        <f>SUM(Tabell8[[#This Row],[04072100]:[35021990]])</f>
        <v>11</v>
      </c>
      <c r="O17" s="129"/>
      <c r="P17" s="129"/>
    </row>
    <row r="18" spans="1:18" ht="14.5" x14ac:dyDescent="0.35">
      <c r="A18" s="128" t="s">
        <v>61</v>
      </c>
      <c r="B18" s="137">
        <v>0</v>
      </c>
      <c r="C18" s="137">
        <v>0</v>
      </c>
      <c r="D18" s="138">
        <v>0</v>
      </c>
      <c r="E18" s="138">
        <v>0</v>
      </c>
      <c r="F18" s="138">
        <v>4</v>
      </c>
      <c r="G18" s="138">
        <v>0</v>
      </c>
      <c r="H18" s="138">
        <v>0</v>
      </c>
      <c r="I18" s="138">
        <v>0</v>
      </c>
      <c r="J18" s="138">
        <v>0</v>
      </c>
      <c r="K18" s="138">
        <v>0</v>
      </c>
      <c r="L18" s="138">
        <v>0</v>
      </c>
      <c r="M18" s="138">
        <v>0</v>
      </c>
      <c r="N18" s="141">
        <f>SUM(Tabell8[[#This Row],[04072100]:[35021990]])</f>
        <v>4</v>
      </c>
      <c r="O18" s="129"/>
      <c r="P18" s="129"/>
    </row>
    <row r="19" spans="1:18" ht="14.5" x14ac:dyDescent="0.35">
      <c r="A19" s="128" t="s">
        <v>74</v>
      </c>
      <c r="B19" s="137">
        <v>0</v>
      </c>
      <c r="C19" s="137">
        <v>0</v>
      </c>
      <c r="D19" s="138">
        <v>0</v>
      </c>
      <c r="E19" s="138">
        <v>0</v>
      </c>
      <c r="F19" s="138">
        <v>0</v>
      </c>
      <c r="G19" s="138">
        <v>0</v>
      </c>
      <c r="H19" s="138">
        <v>0</v>
      </c>
      <c r="I19" s="138">
        <v>0</v>
      </c>
      <c r="J19" s="138">
        <v>2</v>
      </c>
      <c r="K19" s="138">
        <v>0</v>
      </c>
      <c r="L19" s="138">
        <v>1</v>
      </c>
      <c r="M19" s="138">
        <v>0</v>
      </c>
      <c r="N19" s="141">
        <f>SUM(Tabell8[[#This Row],[04072100]:[35021990]])</f>
        <v>3</v>
      </c>
      <c r="O19" s="129"/>
      <c r="P19" s="129"/>
    </row>
    <row r="20" spans="1:18" ht="14.5" x14ac:dyDescent="0.35">
      <c r="A20" s="128" t="s">
        <v>106</v>
      </c>
      <c r="B20" s="137">
        <v>0</v>
      </c>
      <c r="C20" s="137">
        <v>0</v>
      </c>
      <c r="D20" s="138">
        <v>0</v>
      </c>
      <c r="E20" s="138">
        <v>2</v>
      </c>
      <c r="F20" s="138">
        <v>0</v>
      </c>
      <c r="G20" s="138">
        <v>0</v>
      </c>
      <c r="H20" s="138">
        <v>0</v>
      </c>
      <c r="I20" s="138">
        <v>0</v>
      </c>
      <c r="J20" s="138">
        <v>0</v>
      </c>
      <c r="K20" s="138">
        <v>0</v>
      </c>
      <c r="L20" s="138">
        <v>0</v>
      </c>
      <c r="M20" s="138">
        <v>0</v>
      </c>
      <c r="N20" s="141">
        <f>SUM(Tabell8[[#This Row],[04072100]:[35021990]])</f>
        <v>2</v>
      </c>
      <c r="O20" s="129"/>
      <c r="P20" s="129"/>
    </row>
    <row r="21" spans="1:18" ht="14.5" x14ac:dyDescent="0.35">
      <c r="A21" s="128" t="s">
        <v>72</v>
      </c>
      <c r="B21" s="137">
        <v>0</v>
      </c>
      <c r="C21" s="137">
        <v>1</v>
      </c>
      <c r="D21" s="138">
        <v>0</v>
      </c>
      <c r="E21" s="138">
        <v>0</v>
      </c>
      <c r="F21" s="138">
        <v>0</v>
      </c>
      <c r="G21" s="138">
        <v>0</v>
      </c>
      <c r="H21" s="138">
        <v>0</v>
      </c>
      <c r="I21" s="138">
        <v>0</v>
      </c>
      <c r="J21" s="138">
        <v>0</v>
      </c>
      <c r="K21" s="138">
        <v>0</v>
      </c>
      <c r="L21" s="138">
        <v>0</v>
      </c>
      <c r="M21" s="138">
        <v>0</v>
      </c>
      <c r="N21" s="141">
        <f>SUM(Tabell8[[#This Row],[04072100]:[35021990]])</f>
        <v>1</v>
      </c>
      <c r="O21" s="129"/>
      <c r="P21" s="129"/>
    </row>
    <row r="22" spans="1:18" ht="14.5" x14ac:dyDescent="0.35">
      <c r="A22" s="128"/>
      <c r="B22" s="128"/>
      <c r="C22" s="128"/>
      <c r="D22" s="129"/>
      <c r="E22" s="129"/>
      <c r="F22" s="129"/>
      <c r="G22" s="129"/>
      <c r="H22" s="129"/>
      <c r="I22" s="129"/>
      <c r="J22" s="129"/>
      <c r="K22" s="129"/>
      <c r="L22" s="129"/>
      <c r="M22" s="129"/>
      <c r="N22" s="129"/>
      <c r="O22" s="129"/>
      <c r="P22" s="129"/>
      <c r="Q22" s="129"/>
      <c r="R22" s="129"/>
    </row>
    <row r="23" spans="1:18" ht="18.5" x14ac:dyDescent="0.45">
      <c r="A23" s="126" t="s">
        <v>107</v>
      </c>
      <c r="Q23" s="129"/>
      <c r="R23" s="129"/>
    </row>
    <row r="24" spans="1:18" ht="15" customHeight="1" x14ac:dyDescent="0.45">
      <c r="A24" s="126"/>
      <c r="Q24" s="129"/>
      <c r="R24" s="129"/>
    </row>
    <row r="25" spans="1:18" ht="16.5" customHeight="1" x14ac:dyDescent="0.45">
      <c r="A25" s="126"/>
      <c r="B25" s="136" t="s">
        <v>104</v>
      </c>
      <c r="Q25" s="129"/>
      <c r="R25" s="129"/>
    </row>
    <row r="26" spans="1:18" ht="14.5" x14ac:dyDescent="0.35">
      <c r="A26" s="130" t="s">
        <v>92</v>
      </c>
      <c r="B26" s="128" t="s">
        <v>43</v>
      </c>
      <c r="C26" s="128" t="s">
        <v>44</v>
      </c>
      <c r="D26" s="128" t="s">
        <v>45</v>
      </c>
      <c r="E26" s="128" t="s">
        <v>46</v>
      </c>
      <c r="F26" s="128" t="s">
        <v>47</v>
      </c>
      <c r="G26" s="128" t="s">
        <v>48</v>
      </c>
      <c r="H26" s="128" t="s">
        <v>49</v>
      </c>
      <c r="I26" s="128" t="s">
        <v>51</v>
      </c>
      <c r="J26" s="128" t="s">
        <v>52</v>
      </c>
      <c r="K26" s="128" t="s">
        <v>53</v>
      </c>
      <c r="L26" s="128" t="s">
        <v>54</v>
      </c>
      <c r="M26" s="128" t="s">
        <v>55</v>
      </c>
      <c r="N26" s="129"/>
      <c r="O26" s="129"/>
    </row>
    <row r="27" spans="1:18" ht="14.5" x14ac:dyDescent="0.35">
      <c r="A27" s="128" t="s">
        <v>9</v>
      </c>
      <c r="B27" s="141">
        <v>1552</v>
      </c>
      <c r="C27" s="141">
        <v>848</v>
      </c>
      <c r="D27" s="141">
        <v>21</v>
      </c>
      <c r="E27" s="141">
        <v>2598</v>
      </c>
      <c r="F27" s="141">
        <v>13</v>
      </c>
      <c r="G27" s="141">
        <v>779</v>
      </c>
      <c r="H27" s="141">
        <v>369</v>
      </c>
      <c r="I27" s="141">
        <v>285</v>
      </c>
      <c r="J27" s="141">
        <v>385</v>
      </c>
      <c r="K27" s="141">
        <v>509</v>
      </c>
      <c r="L27" s="141">
        <v>492</v>
      </c>
      <c r="M27" s="141">
        <f>SUM(Tabell911[[#This Row],[04072100]:[35021990]])</f>
        <v>7851</v>
      </c>
      <c r="N27" s="129"/>
      <c r="O27" s="129"/>
    </row>
    <row r="28" spans="1:18" ht="14.5" x14ac:dyDescent="0.35">
      <c r="A28" s="128" t="s">
        <v>13</v>
      </c>
      <c r="B28" s="138">
        <v>241</v>
      </c>
      <c r="C28" s="138">
        <v>563</v>
      </c>
      <c r="D28" s="138">
        <v>0</v>
      </c>
      <c r="E28" s="138">
        <v>1797</v>
      </c>
      <c r="F28" s="138">
        <v>1</v>
      </c>
      <c r="G28" s="138">
        <v>0</v>
      </c>
      <c r="H28" s="138">
        <v>275</v>
      </c>
      <c r="I28" s="138">
        <v>21</v>
      </c>
      <c r="J28" s="138">
        <v>50</v>
      </c>
      <c r="K28" s="138">
        <v>37</v>
      </c>
      <c r="L28" s="138">
        <v>450</v>
      </c>
      <c r="M28" s="141">
        <f>SUM(Tabell911[[#This Row],[04072100]:[35021990]])</f>
        <v>3435</v>
      </c>
      <c r="N28" s="129"/>
      <c r="O28" s="129"/>
    </row>
    <row r="29" spans="1:18" ht="14.5" x14ac:dyDescent="0.35">
      <c r="A29" s="128" t="s">
        <v>11</v>
      </c>
      <c r="B29" s="138">
        <v>647</v>
      </c>
      <c r="C29" s="138">
        <v>0</v>
      </c>
      <c r="D29" s="138">
        <v>0</v>
      </c>
      <c r="E29" s="138">
        <v>247</v>
      </c>
      <c r="F29" s="138">
        <v>0</v>
      </c>
      <c r="G29" s="138">
        <v>10</v>
      </c>
      <c r="H29" s="138">
        <v>1</v>
      </c>
      <c r="I29" s="138">
        <v>9</v>
      </c>
      <c r="J29" s="138">
        <v>19</v>
      </c>
      <c r="K29" s="138">
        <v>16</v>
      </c>
      <c r="L29" s="138">
        <v>0</v>
      </c>
      <c r="M29" s="141">
        <f>SUM(Tabell911[[#This Row],[04072100]:[35021990]])</f>
        <v>949</v>
      </c>
      <c r="N29" s="129"/>
      <c r="O29" s="129"/>
    </row>
    <row r="30" spans="1:18" ht="14.5" x14ac:dyDescent="0.35">
      <c r="A30" s="128" t="s">
        <v>17</v>
      </c>
      <c r="B30" s="138">
        <v>269</v>
      </c>
      <c r="C30" s="138">
        <v>0</v>
      </c>
      <c r="D30" s="138">
        <v>0</v>
      </c>
      <c r="E30" s="138">
        <v>0</v>
      </c>
      <c r="F30" s="138">
        <v>0</v>
      </c>
      <c r="G30" s="138">
        <v>499</v>
      </c>
      <c r="H30" s="138">
        <v>25</v>
      </c>
      <c r="I30" s="138">
        <v>8</v>
      </c>
      <c r="J30" s="138">
        <v>21</v>
      </c>
      <c r="K30" s="138">
        <v>0</v>
      </c>
      <c r="L30" s="138">
        <v>0</v>
      </c>
      <c r="M30" s="141">
        <f>SUM(Tabell911[[#This Row],[04072100]:[35021990]])</f>
        <v>822</v>
      </c>
      <c r="N30" s="129"/>
      <c r="O30" s="129"/>
    </row>
    <row r="31" spans="1:18" ht="14.5" x14ac:dyDescent="0.35">
      <c r="A31" s="128" t="s">
        <v>58</v>
      </c>
      <c r="B31" s="138">
        <v>165</v>
      </c>
      <c r="C31" s="138">
        <v>0</v>
      </c>
      <c r="D31" s="138">
        <v>21</v>
      </c>
      <c r="E31" s="138">
        <v>42</v>
      </c>
      <c r="F31" s="138">
        <v>13</v>
      </c>
      <c r="G31" s="138">
        <v>7</v>
      </c>
      <c r="H31" s="138">
        <v>0</v>
      </c>
      <c r="I31" s="138">
        <v>0</v>
      </c>
      <c r="J31" s="138">
        <v>205</v>
      </c>
      <c r="K31" s="138">
        <v>44</v>
      </c>
      <c r="L31" s="138">
        <v>42</v>
      </c>
      <c r="M31" s="141">
        <f>SUM(Tabell911[[#This Row],[04072100]:[35021990]])</f>
        <v>539</v>
      </c>
      <c r="N31" s="129"/>
      <c r="O31" s="129"/>
    </row>
    <row r="32" spans="1:18" ht="14.5" x14ac:dyDescent="0.35">
      <c r="A32" s="128" t="s">
        <v>56</v>
      </c>
      <c r="B32" s="138">
        <v>128</v>
      </c>
      <c r="C32" s="138">
        <v>0</v>
      </c>
      <c r="D32" s="138">
        <v>0</v>
      </c>
      <c r="E32" s="138">
        <v>316</v>
      </c>
      <c r="F32" s="138">
        <v>0</v>
      </c>
      <c r="G32" s="138">
        <v>9</v>
      </c>
      <c r="H32" s="138">
        <v>0</v>
      </c>
      <c r="I32" s="138">
        <v>0</v>
      </c>
      <c r="J32" s="138">
        <v>11</v>
      </c>
      <c r="K32" s="138">
        <v>0</v>
      </c>
      <c r="L32" s="138">
        <v>0</v>
      </c>
      <c r="M32" s="141">
        <f>SUM(Tabell911[[#This Row],[04072100]:[35021990]])</f>
        <v>464</v>
      </c>
      <c r="N32" s="129"/>
      <c r="O32" s="129"/>
    </row>
    <row r="33" spans="1:15" ht="14.5" x14ac:dyDescent="0.35">
      <c r="A33" s="128" t="s">
        <v>12</v>
      </c>
      <c r="B33" s="138">
        <v>74</v>
      </c>
      <c r="C33" s="138">
        <v>0</v>
      </c>
      <c r="D33" s="138">
        <v>0</v>
      </c>
      <c r="E33" s="138">
        <v>0</v>
      </c>
      <c r="F33" s="138">
        <v>0</v>
      </c>
      <c r="G33" s="138">
        <v>0</v>
      </c>
      <c r="H33" s="138">
        <v>58</v>
      </c>
      <c r="I33" s="138">
        <v>0</v>
      </c>
      <c r="J33" s="138">
        <v>59</v>
      </c>
      <c r="K33" s="138">
        <v>163</v>
      </c>
      <c r="L33" s="138">
        <v>0</v>
      </c>
      <c r="M33" s="141">
        <f>SUM(Tabell911[[#This Row],[04072100]:[35021990]])</f>
        <v>354</v>
      </c>
      <c r="N33" s="129"/>
      <c r="O33" s="129"/>
    </row>
    <row r="34" spans="1:15" ht="14.5" x14ac:dyDescent="0.35">
      <c r="A34" s="128" t="s">
        <v>10</v>
      </c>
      <c r="B34" s="138">
        <v>0</v>
      </c>
      <c r="C34" s="138">
        <v>278</v>
      </c>
      <c r="D34" s="138">
        <v>0</v>
      </c>
      <c r="E34" s="138">
        <v>0</v>
      </c>
      <c r="F34" s="138">
        <v>0</v>
      </c>
      <c r="G34" s="138">
        <v>0</v>
      </c>
      <c r="H34" s="138">
        <v>0</v>
      </c>
      <c r="I34" s="138">
        <v>0</v>
      </c>
      <c r="J34" s="138">
        <v>1</v>
      </c>
      <c r="K34" s="138">
        <v>20</v>
      </c>
      <c r="L34" s="138">
        <v>0</v>
      </c>
      <c r="M34" s="141">
        <f>SUM(Tabell911[[#This Row],[04072100]:[35021990]])</f>
        <v>299</v>
      </c>
      <c r="N34" s="129"/>
      <c r="O34" s="129"/>
    </row>
    <row r="35" spans="1:15" ht="14.5" x14ac:dyDescent="0.35">
      <c r="A35" s="128" t="s">
        <v>73</v>
      </c>
      <c r="B35" s="138">
        <v>0</v>
      </c>
      <c r="C35" s="138">
        <v>0</v>
      </c>
      <c r="D35" s="138">
        <v>0</v>
      </c>
      <c r="E35" s="138">
        <v>193</v>
      </c>
      <c r="F35" s="138">
        <v>0</v>
      </c>
      <c r="G35" s="138">
        <v>41</v>
      </c>
      <c r="H35" s="138">
        <v>0</v>
      </c>
      <c r="I35" s="138">
        <v>5</v>
      </c>
      <c r="J35" s="138">
        <v>0</v>
      </c>
      <c r="K35" s="138">
        <v>0</v>
      </c>
      <c r="L35" s="138">
        <v>0</v>
      </c>
      <c r="M35" s="141">
        <f>SUM(Tabell911[[#This Row],[04072100]:[35021990]])</f>
        <v>239</v>
      </c>
      <c r="N35" s="129"/>
      <c r="O35" s="129"/>
    </row>
    <row r="36" spans="1:15" ht="14.5" x14ac:dyDescent="0.35">
      <c r="A36" s="128" t="s">
        <v>61</v>
      </c>
      <c r="B36" s="138">
        <v>0</v>
      </c>
      <c r="C36" s="138">
        <v>0</v>
      </c>
      <c r="D36" s="138">
        <v>0</v>
      </c>
      <c r="E36" s="138">
        <v>0</v>
      </c>
      <c r="F36" s="138">
        <v>0</v>
      </c>
      <c r="G36" s="138">
        <v>0</v>
      </c>
      <c r="H36" s="138">
        <v>0</v>
      </c>
      <c r="I36" s="138">
        <v>210</v>
      </c>
      <c r="J36" s="138">
        <v>0</v>
      </c>
      <c r="K36" s="138">
        <v>0</v>
      </c>
      <c r="L36" s="138">
        <v>0</v>
      </c>
      <c r="M36" s="141">
        <f>SUM(Tabell911[[#This Row],[04072100]:[35021990]])</f>
        <v>210</v>
      </c>
      <c r="N36" s="129"/>
      <c r="O36" s="129"/>
    </row>
    <row r="37" spans="1:15" ht="14.5" x14ac:dyDescent="0.35">
      <c r="A37" s="128" t="s">
        <v>57</v>
      </c>
      <c r="B37" s="138">
        <v>0</v>
      </c>
      <c r="C37" s="138">
        <v>0</v>
      </c>
      <c r="D37" s="138">
        <v>0</v>
      </c>
      <c r="E37" s="138">
        <v>0</v>
      </c>
      <c r="F37" s="138">
        <v>0</v>
      </c>
      <c r="G37" s="138">
        <v>73</v>
      </c>
      <c r="H37" s="138">
        <v>0</v>
      </c>
      <c r="I37" s="138">
        <v>0</v>
      </c>
      <c r="J37" s="138">
        <v>0</v>
      </c>
      <c r="K37" s="138">
        <v>63</v>
      </c>
      <c r="L37" s="138">
        <v>0</v>
      </c>
      <c r="M37" s="141">
        <f>SUM(Tabell911[[#This Row],[04072100]:[35021990]])</f>
        <v>136</v>
      </c>
      <c r="N37" s="129"/>
      <c r="O37" s="129"/>
    </row>
    <row r="38" spans="1:15" ht="14.5" x14ac:dyDescent="0.35">
      <c r="A38" s="128" t="s">
        <v>63</v>
      </c>
      <c r="B38" s="138">
        <v>0</v>
      </c>
      <c r="C38" s="138">
        <v>0</v>
      </c>
      <c r="D38" s="138">
        <v>0</v>
      </c>
      <c r="E38" s="138">
        <v>0</v>
      </c>
      <c r="F38" s="138">
        <v>0</v>
      </c>
      <c r="G38" s="138">
        <v>0</v>
      </c>
      <c r="H38" s="138">
        <v>0</v>
      </c>
      <c r="I38" s="138">
        <v>0</v>
      </c>
      <c r="J38" s="138">
        <v>0</v>
      </c>
      <c r="K38" s="138">
        <v>74</v>
      </c>
      <c r="L38" s="138">
        <v>0</v>
      </c>
      <c r="M38" s="141">
        <f>SUM(Tabell911[[#This Row],[04072100]:[35021990]])</f>
        <v>74</v>
      </c>
      <c r="N38" s="129"/>
      <c r="O38" s="129"/>
    </row>
    <row r="39" spans="1:15" ht="14.5" x14ac:dyDescent="0.35">
      <c r="A39" s="128" t="s">
        <v>62</v>
      </c>
      <c r="B39" s="138">
        <v>0</v>
      </c>
      <c r="C39" s="138">
        <v>0</v>
      </c>
      <c r="D39" s="138">
        <v>0</v>
      </c>
      <c r="E39" s="138">
        <v>0</v>
      </c>
      <c r="F39" s="138">
        <v>0</v>
      </c>
      <c r="G39" s="138">
        <v>69</v>
      </c>
      <c r="H39" s="138">
        <v>0</v>
      </c>
      <c r="I39" s="138">
        <v>0</v>
      </c>
      <c r="J39" s="138">
        <v>0</v>
      </c>
      <c r="K39" s="138">
        <v>4</v>
      </c>
      <c r="L39" s="138">
        <v>0</v>
      </c>
      <c r="M39" s="141">
        <f>SUM(Tabell911[[#This Row],[04072100]:[35021990]])</f>
        <v>73</v>
      </c>
      <c r="N39" s="129"/>
      <c r="O39" s="129"/>
    </row>
    <row r="40" spans="1:15" ht="14.5" x14ac:dyDescent="0.35">
      <c r="A40" s="128" t="s">
        <v>64</v>
      </c>
      <c r="B40" s="138">
        <v>0</v>
      </c>
      <c r="C40" s="138">
        <v>0</v>
      </c>
      <c r="D40" s="138">
        <v>0</v>
      </c>
      <c r="E40" s="138">
        <v>0</v>
      </c>
      <c r="F40" s="138">
        <v>0</v>
      </c>
      <c r="G40" s="138">
        <v>44</v>
      </c>
      <c r="H40" s="138">
        <v>0</v>
      </c>
      <c r="I40" s="138">
        <v>18</v>
      </c>
      <c r="J40" s="138">
        <v>0</v>
      </c>
      <c r="K40" s="138">
        <v>1</v>
      </c>
      <c r="L40" s="138">
        <v>0</v>
      </c>
      <c r="M40" s="141">
        <f>SUM(Tabell911[[#This Row],[04072100]:[35021990]])</f>
        <v>63</v>
      </c>
      <c r="N40" s="129"/>
      <c r="O40" s="129"/>
    </row>
    <row r="41" spans="1:15" ht="14.5" x14ac:dyDescent="0.35">
      <c r="A41" s="128" t="s">
        <v>59</v>
      </c>
      <c r="B41" s="138">
        <v>0</v>
      </c>
      <c r="C41" s="138">
        <v>0</v>
      </c>
      <c r="D41" s="138">
        <v>0</v>
      </c>
      <c r="E41" s="138">
        <v>0</v>
      </c>
      <c r="F41" s="138">
        <v>0</v>
      </c>
      <c r="G41" s="138">
        <v>0</v>
      </c>
      <c r="H41" s="138">
        <v>0</v>
      </c>
      <c r="I41" s="138">
        <v>8</v>
      </c>
      <c r="J41" s="138">
        <v>0</v>
      </c>
      <c r="K41" s="138">
        <v>39</v>
      </c>
      <c r="L41" s="138">
        <v>0</v>
      </c>
      <c r="M41" s="141">
        <f>SUM(Tabell911[[#This Row],[04072100]:[35021990]])</f>
        <v>47</v>
      </c>
      <c r="N41" s="129"/>
      <c r="O41" s="129"/>
    </row>
    <row r="42" spans="1:15" ht="14.5" x14ac:dyDescent="0.35">
      <c r="A42" s="128" t="s">
        <v>68</v>
      </c>
      <c r="B42" s="138">
        <v>0</v>
      </c>
      <c r="C42" s="138">
        <v>7</v>
      </c>
      <c r="D42" s="138">
        <v>0</v>
      </c>
      <c r="E42" s="138">
        <v>2</v>
      </c>
      <c r="F42" s="138">
        <v>0</v>
      </c>
      <c r="G42" s="138">
        <v>0</v>
      </c>
      <c r="H42" s="138">
        <v>10</v>
      </c>
      <c r="I42" s="138">
        <v>0</v>
      </c>
      <c r="J42" s="138">
        <v>7</v>
      </c>
      <c r="K42" s="138">
        <v>0</v>
      </c>
      <c r="L42" s="138">
        <v>0</v>
      </c>
      <c r="M42" s="141">
        <f>SUM(Tabell911[[#This Row],[04072100]:[35021990]])</f>
        <v>26</v>
      </c>
      <c r="N42" s="129"/>
      <c r="O42" s="129"/>
    </row>
    <row r="43" spans="1:15" ht="14.5" x14ac:dyDescent="0.35">
      <c r="A43" s="128" t="s">
        <v>60</v>
      </c>
      <c r="B43" s="138">
        <v>25</v>
      </c>
      <c r="C43" s="138">
        <v>0</v>
      </c>
      <c r="D43" s="138">
        <v>0</v>
      </c>
      <c r="E43" s="138">
        <v>0</v>
      </c>
      <c r="F43" s="138">
        <v>0</v>
      </c>
      <c r="G43" s="138">
        <v>0</v>
      </c>
      <c r="H43" s="138">
        <v>0</v>
      </c>
      <c r="I43" s="138">
        <v>0</v>
      </c>
      <c r="J43" s="138">
        <v>0</v>
      </c>
      <c r="K43" s="138">
        <v>0</v>
      </c>
      <c r="L43" s="138">
        <v>0</v>
      </c>
      <c r="M43" s="141">
        <f>SUM(Tabell911[[#This Row],[04072100]:[35021990]])</f>
        <v>25</v>
      </c>
      <c r="N43" s="129"/>
      <c r="O43" s="129"/>
    </row>
    <row r="44" spans="1:15" ht="14.5" x14ac:dyDescent="0.35">
      <c r="A44" s="128" t="s">
        <v>74</v>
      </c>
      <c r="B44" s="138">
        <v>0</v>
      </c>
      <c r="C44" s="138">
        <v>0</v>
      </c>
      <c r="D44" s="138">
        <v>0</v>
      </c>
      <c r="E44" s="138">
        <v>0</v>
      </c>
      <c r="F44" s="138">
        <v>0</v>
      </c>
      <c r="G44" s="138">
        <v>20</v>
      </c>
      <c r="H44" s="138">
        <v>0</v>
      </c>
      <c r="I44" s="138">
        <v>0</v>
      </c>
      <c r="J44" s="138">
        <v>0</v>
      </c>
      <c r="K44" s="138">
        <v>0</v>
      </c>
      <c r="L44" s="138">
        <v>0</v>
      </c>
      <c r="M44" s="141">
        <f>SUM(Tabell911[[#This Row],[04072100]:[35021990]])</f>
        <v>20</v>
      </c>
      <c r="N44" s="129"/>
      <c r="O44" s="129"/>
    </row>
    <row r="45" spans="1:15" ht="14.5" x14ac:dyDescent="0.35">
      <c r="A45" s="128" t="s">
        <v>67</v>
      </c>
      <c r="B45" s="138">
        <v>0</v>
      </c>
      <c r="C45" s="138">
        <v>0</v>
      </c>
      <c r="D45" s="138">
        <v>0</v>
      </c>
      <c r="E45" s="138">
        <v>0</v>
      </c>
      <c r="F45" s="138">
        <v>0</v>
      </c>
      <c r="G45" s="138">
        <v>0</v>
      </c>
      <c r="H45" s="138">
        <v>0</v>
      </c>
      <c r="I45" s="138">
        <v>0</v>
      </c>
      <c r="J45" s="138">
        <v>0</v>
      </c>
      <c r="K45" s="138">
        <v>14</v>
      </c>
      <c r="L45" s="138">
        <v>0</v>
      </c>
      <c r="M45" s="141">
        <f>SUM(Tabell911[[#This Row],[04072100]:[35021990]])</f>
        <v>14</v>
      </c>
      <c r="N45" s="129"/>
      <c r="O45" s="129"/>
    </row>
    <row r="46" spans="1:15" ht="14.5" x14ac:dyDescent="0.35">
      <c r="A46" s="128" t="s">
        <v>65</v>
      </c>
      <c r="B46" s="138">
        <v>0</v>
      </c>
      <c r="C46" s="138">
        <v>0</v>
      </c>
      <c r="D46" s="138">
        <v>0</v>
      </c>
      <c r="E46" s="138">
        <v>0</v>
      </c>
      <c r="F46" s="138">
        <v>0</v>
      </c>
      <c r="G46" s="138">
        <v>0</v>
      </c>
      <c r="H46" s="138">
        <v>0</v>
      </c>
      <c r="I46" s="138">
        <v>0</v>
      </c>
      <c r="J46" s="138">
        <v>13</v>
      </c>
      <c r="K46" s="138">
        <v>0</v>
      </c>
      <c r="L46" s="138">
        <v>0</v>
      </c>
      <c r="M46" s="141">
        <f>SUM(Tabell911[[#This Row],[04072100]:[35021990]])</f>
        <v>13</v>
      </c>
      <c r="N46" s="129"/>
      <c r="O46" s="129"/>
    </row>
    <row r="47" spans="1:15" ht="14.5" x14ac:dyDescent="0.35">
      <c r="A47" s="128" t="s">
        <v>71</v>
      </c>
      <c r="B47" s="138">
        <v>0</v>
      </c>
      <c r="C47" s="138">
        <v>0</v>
      </c>
      <c r="D47" s="138">
        <v>0</v>
      </c>
      <c r="E47" s="138">
        <v>0</v>
      </c>
      <c r="F47" s="138">
        <v>0</v>
      </c>
      <c r="G47" s="138">
        <v>7</v>
      </c>
      <c r="H47" s="138">
        <v>0</v>
      </c>
      <c r="I47" s="138">
        <v>0</v>
      </c>
      <c r="J47" s="138">
        <v>0</v>
      </c>
      <c r="K47" s="138">
        <v>6</v>
      </c>
      <c r="L47" s="138">
        <v>0</v>
      </c>
      <c r="M47" s="141">
        <f>SUM(Tabell911[[#This Row],[04072100]:[35021990]])</f>
        <v>13</v>
      </c>
      <c r="N47" s="129"/>
      <c r="O47" s="129"/>
    </row>
    <row r="48" spans="1:15" ht="14.5" x14ac:dyDescent="0.35">
      <c r="A48" s="128" t="s">
        <v>69</v>
      </c>
      <c r="B48" s="138">
        <v>0</v>
      </c>
      <c r="C48" s="138">
        <v>0</v>
      </c>
      <c r="D48" s="138">
        <v>0</v>
      </c>
      <c r="E48" s="138">
        <v>0</v>
      </c>
      <c r="F48" s="138">
        <v>0</v>
      </c>
      <c r="G48" s="138">
        <v>0</v>
      </c>
      <c r="H48" s="138">
        <v>0</v>
      </c>
      <c r="I48" s="138">
        <v>0</v>
      </c>
      <c r="J48" s="138">
        <v>0</v>
      </c>
      <c r="K48" s="138">
        <v>13</v>
      </c>
      <c r="L48" s="138">
        <v>0</v>
      </c>
      <c r="M48" s="141">
        <f>SUM(Tabell911[[#This Row],[04072100]:[35021990]])</f>
        <v>13</v>
      </c>
      <c r="N48" s="129"/>
      <c r="O48" s="129"/>
    </row>
    <row r="49" spans="1:18" ht="14.5" x14ac:dyDescent="0.35">
      <c r="A49" s="128" t="s">
        <v>112</v>
      </c>
      <c r="B49" s="138">
        <v>0</v>
      </c>
      <c r="C49" s="138">
        <v>0</v>
      </c>
      <c r="D49" s="138">
        <v>0</v>
      </c>
      <c r="E49" s="138">
        <v>0</v>
      </c>
      <c r="F49" s="138">
        <v>0</v>
      </c>
      <c r="G49" s="138">
        <v>0</v>
      </c>
      <c r="H49" s="138">
        <v>0</v>
      </c>
      <c r="I49" s="138">
        <v>6</v>
      </c>
      <c r="J49" s="138">
        <v>0</v>
      </c>
      <c r="K49" s="138">
        <v>0</v>
      </c>
      <c r="L49" s="138">
        <v>0</v>
      </c>
      <c r="M49" s="141">
        <f>SUM(Tabell911[[#This Row],[04072100]:[35021990]])</f>
        <v>6</v>
      </c>
      <c r="N49" s="129"/>
      <c r="O49" s="129"/>
    </row>
    <row r="50" spans="1:18" ht="14.5" x14ac:dyDescent="0.35">
      <c r="A50" s="128" t="s">
        <v>72</v>
      </c>
      <c r="B50" s="138">
        <v>0</v>
      </c>
      <c r="C50" s="138">
        <v>0</v>
      </c>
      <c r="D50" s="138">
        <v>0</v>
      </c>
      <c r="E50" s="138">
        <v>0</v>
      </c>
      <c r="F50" s="138">
        <v>0</v>
      </c>
      <c r="G50" s="138">
        <v>0</v>
      </c>
      <c r="H50" s="138">
        <v>0</v>
      </c>
      <c r="I50" s="138">
        <v>0</v>
      </c>
      <c r="J50" s="138">
        <v>0</v>
      </c>
      <c r="K50" s="138">
        <v>6</v>
      </c>
      <c r="L50" s="138">
        <v>0</v>
      </c>
      <c r="M50" s="141">
        <f>SUM(Tabell911[[#This Row],[04072100]:[35021990]])</f>
        <v>6</v>
      </c>
      <c r="N50" s="129"/>
      <c r="O50" s="129"/>
    </row>
    <row r="51" spans="1:18" ht="14.5" x14ac:dyDescent="0.35">
      <c r="A51" s="128" t="s">
        <v>70</v>
      </c>
      <c r="B51" s="138">
        <v>0</v>
      </c>
      <c r="C51" s="138">
        <v>0</v>
      </c>
      <c r="D51" s="138">
        <v>0</v>
      </c>
      <c r="E51" s="138">
        <v>0</v>
      </c>
      <c r="F51" s="138">
        <v>0</v>
      </c>
      <c r="G51" s="138">
        <v>0</v>
      </c>
      <c r="H51" s="138">
        <v>0</v>
      </c>
      <c r="I51" s="138">
        <v>0</v>
      </c>
      <c r="J51" s="138">
        <v>0</v>
      </c>
      <c r="K51" s="138">
        <v>3</v>
      </c>
      <c r="L51" s="138">
        <v>0</v>
      </c>
      <c r="M51" s="141">
        <f>SUM(Tabell911[[#This Row],[04072100]:[35021990]])</f>
        <v>3</v>
      </c>
      <c r="N51" s="129"/>
      <c r="O51" s="129"/>
    </row>
    <row r="52" spans="1:18" ht="14.5" x14ac:dyDescent="0.35">
      <c r="A52" s="128" t="s">
        <v>113</v>
      </c>
      <c r="B52" s="138">
        <v>0</v>
      </c>
      <c r="C52" s="138">
        <v>0</v>
      </c>
      <c r="D52" s="138">
        <v>0</v>
      </c>
      <c r="E52" s="138">
        <v>0</v>
      </c>
      <c r="F52" s="138">
        <v>0</v>
      </c>
      <c r="G52" s="138">
        <v>0</v>
      </c>
      <c r="H52" s="138">
        <v>0</v>
      </c>
      <c r="I52" s="138">
        <v>0</v>
      </c>
      <c r="J52" s="138">
        <v>0</v>
      </c>
      <c r="K52" s="138">
        <v>3</v>
      </c>
      <c r="L52" s="138">
        <v>0</v>
      </c>
      <c r="M52" s="141">
        <f>SUM(Tabell911[[#This Row],[04072100]:[35021990]])</f>
        <v>3</v>
      </c>
      <c r="N52" s="129"/>
      <c r="O52" s="129"/>
    </row>
    <row r="53" spans="1:18" ht="14.5" x14ac:dyDescent="0.35">
      <c r="A53" s="128" t="s">
        <v>114</v>
      </c>
      <c r="B53" s="138">
        <v>2</v>
      </c>
      <c r="C53" s="138">
        <v>0</v>
      </c>
      <c r="D53" s="138">
        <v>0</v>
      </c>
      <c r="E53" s="138">
        <v>0</v>
      </c>
      <c r="F53" s="138">
        <v>0</v>
      </c>
      <c r="G53" s="138">
        <v>0</v>
      </c>
      <c r="H53" s="138">
        <v>0</v>
      </c>
      <c r="I53" s="138">
        <v>0</v>
      </c>
      <c r="J53" s="138">
        <v>0</v>
      </c>
      <c r="K53" s="138">
        <v>0</v>
      </c>
      <c r="L53" s="138">
        <v>0</v>
      </c>
      <c r="M53" s="141">
        <f>SUM(Tabell911[[#This Row],[04072100]:[35021990]])</f>
        <v>2</v>
      </c>
      <c r="N53" s="129"/>
      <c r="O53" s="129"/>
    </row>
    <row r="54" spans="1:18" ht="14.5" x14ac:dyDescent="0.35">
      <c r="A54" s="128" t="s">
        <v>75</v>
      </c>
      <c r="B54" s="138">
        <v>0</v>
      </c>
      <c r="C54" s="138">
        <v>0</v>
      </c>
      <c r="D54" s="138">
        <v>0</v>
      </c>
      <c r="E54" s="138">
        <v>0</v>
      </c>
      <c r="F54" s="138">
        <v>0</v>
      </c>
      <c r="G54" s="138">
        <v>0</v>
      </c>
      <c r="H54" s="138">
        <v>0</v>
      </c>
      <c r="I54" s="138">
        <v>0</v>
      </c>
      <c r="J54" s="138">
        <v>0</v>
      </c>
      <c r="K54" s="138">
        <v>2</v>
      </c>
      <c r="L54" s="138">
        <v>0</v>
      </c>
      <c r="M54" s="141">
        <f>SUM(Tabell911[[#This Row],[04072100]:[35021990]])</f>
        <v>2</v>
      </c>
      <c r="N54" s="129"/>
      <c r="O54" s="129"/>
    </row>
    <row r="55" spans="1:18" ht="14.5" x14ac:dyDescent="0.35">
      <c r="A55" s="128" t="s">
        <v>76</v>
      </c>
      <c r="B55" s="138">
        <v>0</v>
      </c>
      <c r="C55" s="138">
        <v>0</v>
      </c>
      <c r="D55" s="138">
        <v>0</v>
      </c>
      <c r="E55" s="138">
        <v>0</v>
      </c>
      <c r="F55" s="138">
        <v>0</v>
      </c>
      <c r="G55" s="138">
        <v>0</v>
      </c>
      <c r="H55" s="138">
        <v>0</v>
      </c>
      <c r="I55" s="138">
        <v>0</v>
      </c>
      <c r="J55" s="138">
        <v>0</v>
      </c>
      <c r="K55" s="138">
        <v>1</v>
      </c>
      <c r="L55" s="138">
        <v>0</v>
      </c>
      <c r="M55" s="141">
        <f>SUM(Tabell911[[#This Row],[04072100]:[35021990]])</f>
        <v>1</v>
      </c>
      <c r="N55" s="129"/>
      <c r="O55" s="129"/>
    </row>
    <row r="56" spans="1:18" ht="14.5" x14ac:dyDescent="0.35">
      <c r="A56" s="128"/>
      <c r="B56" s="140"/>
      <c r="C56" s="140"/>
      <c r="D56" s="131"/>
      <c r="E56" s="131"/>
      <c r="F56" s="131"/>
      <c r="G56" s="131"/>
      <c r="H56" s="131"/>
      <c r="I56" s="131"/>
      <c r="J56" s="131"/>
      <c r="K56" s="131"/>
      <c r="L56" s="131"/>
      <c r="M56" s="131"/>
      <c r="N56" s="131"/>
      <c r="O56" s="131"/>
      <c r="P56" s="131"/>
      <c r="Q56" s="129"/>
      <c r="R56" s="129"/>
    </row>
    <row r="57" spans="1:18" ht="14.5" x14ac:dyDescent="0.35">
      <c r="A57" s="128"/>
      <c r="B57" s="140"/>
      <c r="C57" s="140"/>
      <c r="D57" s="131"/>
      <c r="E57" s="131"/>
      <c r="F57" s="131"/>
      <c r="G57" s="131"/>
      <c r="H57" s="131"/>
      <c r="I57" s="131"/>
      <c r="J57" s="131"/>
      <c r="K57" s="131"/>
      <c r="L57" s="131"/>
      <c r="M57" s="131"/>
      <c r="N57" s="131"/>
      <c r="O57" s="131"/>
      <c r="P57" s="131"/>
      <c r="Q57" s="129"/>
      <c r="R57" s="129"/>
    </row>
    <row r="58" spans="1:18" ht="17" x14ac:dyDescent="0.4">
      <c r="A58" s="132" t="s">
        <v>93</v>
      </c>
      <c r="B58" s="128"/>
      <c r="C58" s="128"/>
      <c r="D58" s="129"/>
      <c r="E58" s="129"/>
      <c r="F58" s="129"/>
      <c r="G58" s="129"/>
      <c r="H58" s="129"/>
      <c r="I58" s="129"/>
      <c r="J58" s="129"/>
      <c r="K58" s="129"/>
      <c r="L58" s="129"/>
      <c r="M58" s="129"/>
      <c r="N58" s="129"/>
      <c r="O58" s="129"/>
      <c r="P58" s="129"/>
      <c r="Q58" s="129"/>
      <c r="R58" s="129"/>
    </row>
    <row r="59" spans="1:18" ht="14.5" x14ac:dyDescent="0.35">
      <c r="A59" s="128"/>
      <c r="B59" s="128"/>
      <c r="C59" s="128"/>
      <c r="D59" s="129"/>
      <c r="E59" s="129"/>
      <c r="F59" s="129"/>
      <c r="G59" s="129"/>
      <c r="H59" s="129"/>
      <c r="I59" s="129"/>
      <c r="J59" s="129"/>
      <c r="K59" s="129"/>
      <c r="L59" s="129"/>
      <c r="M59" s="129"/>
      <c r="N59" s="129"/>
      <c r="O59" s="129"/>
      <c r="P59" s="129"/>
      <c r="Q59" s="129"/>
      <c r="R59" s="129"/>
    </row>
    <row r="60" spans="1:18" ht="14.5" x14ac:dyDescent="0.35">
      <c r="A60" s="128" t="s">
        <v>41</v>
      </c>
      <c r="B60" s="128" t="s">
        <v>78</v>
      </c>
      <c r="C60" s="128"/>
      <c r="D60" s="129"/>
      <c r="E60" s="129"/>
      <c r="F60" s="129"/>
      <c r="G60" s="129"/>
      <c r="H60" s="129"/>
      <c r="I60" s="129"/>
      <c r="J60" s="129"/>
      <c r="K60" s="129"/>
      <c r="L60" s="129"/>
      <c r="M60" s="129"/>
      <c r="N60" s="129"/>
      <c r="O60" s="129"/>
      <c r="P60" s="129"/>
      <c r="Q60" s="129"/>
      <c r="R60" s="129"/>
    </row>
    <row r="61" spans="1:18" ht="14.5" x14ac:dyDescent="0.35">
      <c r="A61" s="128" t="s">
        <v>42</v>
      </c>
      <c r="B61" s="128" t="s">
        <v>79</v>
      </c>
      <c r="C61" s="128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</row>
    <row r="62" spans="1:18" ht="14.5" x14ac:dyDescent="0.35">
      <c r="A62" s="128" t="s">
        <v>43</v>
      </c>
      <c r="B62" s="128" t="s">
        <v>80</v>
      </c>
      <c r="C62" s="128"/>
      <c r="D62" s="129"/>
      <c r="E62" s="129"/>
      <c r="F62" s="129"/>
      <c r="G62" s="129"/>
      <c r="H62" s="129"/>
      <c r="I62" s="129"/>
      <c r="J62" s="129"/>
      <c r="K62" s="129"/>
      <c r="L62" s="129"/>
      <c r="M62" s="129"/>
      <c r="N62" s="129"/>
      <c r="O62" s="129"/>
      <c r="P62" s="129"/>
      <c r="Q62" s="129"/>
      <c r="R62" s="129"/>
    </row>
    <row r="63" spans="1:18" ht="14.5" x14ac:dyDescent="0.35">
      <c r="A63" s="128" t="s">
        <v>44</v>
      </c>
      <c r="B63" s="128" t="s">
        <v>81</v>
      </c>
      <c r="C63" s="128"/>
      <c r="D63" s="129"/>
      <c r="E63" s="129"/>
      <c r="F63" s="129"/>
      <c r="G63" s="129"/>
      <c r="H63" s="129"/>
      <c r="I63" s="129"/>
      <c r="J63" s="129"/>
      <c r="K63" s="129"/>
      <c r="L63" s="129"/>
      <c r="M63" s="129"/>
      <c r="N63" s="129"/>
      <c r="O63" s="129"/>
      <c r="P63" s="129"/>
      <c r="Q63" s="129"/>
      <c r="R63" s="129"/>
    </row>
    <row r="64" spans="1:18" ht="14.5" x14ac:dyDescent="0.35">
      <c r="A64" s="128" t="s">
        <v>45</v>
      </c>
      <c r="B64" s="128" t="s">
        <v>82</v>
      </c>
      <c r="C64" s="128"/>
      <c r="D64" s="129"/>
      <c r="E64" s="129"/>
      <c r="F64" s="129"/>
      <c r="G64" s="129"/>
      <c r="H64" s="129"/>
      <c r="I64" s="129"/>
      <c r="J64" s="129"/>
      <c r="K64" s="129"/>
      <c r="L64" s="129"/>
      <c r="M64" s="129"/>
      <c r="N64" s="129"/>
      <c r="O64" s="129"/>
      <c r="P64" s="129"/>
      <c r="Q64" s="129"/>
      <c r="R64" s="129"/>
    </row>
    <row r="65" spans="1:18" ht="14.5" x14ac:dyDescent="0.35">
      <c r="A65" s="128" t="s">
        <v>46</v>
      </c>
      <c r="B65" s="128" t="s">
        <v>83</v>
      </c>
      <c r="C65" s="128"/>
      <c r="D65" s="129"/>
      <c r="E65" s="129"/>
      <c r="F65" s="129"/>
      <c r="G65" s="129"/>
      <c r="H65" s="129"/>
      <c r="I65" s="129"/>
      <c r="J65" s="129"/>
      <c r="K65" s="129"/>
      <c r="L65" s="129"/>
      <c r="M65" s="129"/>
      <c r="N65" s="129"/>
      <c r="O65" s="129"/>
      <c r="P65" s="129"/>
      <c r="Q65" s="129"/>
      <c r="R65" s="129"/>
    </row>
    <row r="66" spans="1:18" ht="14.5" x14ac:dyDescent="0.35">
      <c r="A66" s="128" t="s">
        <v>47</v>
      </c>
      <c r="B66" s="128" t="s">
        <v>84</v>
      </c>
      <c r="C66" s="128"/>
      <c r="D66" s="129"/>
      <c r="E66" s="129"/>
      <c r="F66" s="129"/>
      <c r="G66" s="129"/>
      <c r="H66" s="129"/>
      <c r="I66" s="129"/>
      <c r="J66" s="129"/>
      <c r="K66" s="129"/>
      <c r="L66" s="129"/>
      <c r="M66" s="129"/>
      <c r="N66" s="129"/>
      <c r="O66" s="129"/>
      <c r="P66" s="129"/>
      <c r="Q66" s="129"/>
      <c r="R66" s="129"/>
    </row>
    <row r="67" spans="1:18" ht="14.5" x14ac:dyDescent="0.35">
      <c r="A67" s="128" t="s">
        <v>48</v>
      </c>
      <c r="B67" s="128" t="s">
        <v>85</v>
      </c>
      <c r="C67" s="128"/>
      <c r="D67" s="129"/>
      <c r="E67" s="129"/>
      <c r="F67" s="129"/>
      <c r="G67" s="129"/>
      <c r="H67" s="129"/>
      <c r="I67" s="129"/>
      <c r="J67" s="129"/>
      <c r="K67" s="129"/>
      <c r="L67" s="129"/>
      <c r="M67" s="129"/>
      <c r="N67" s="129"/>
      <c r="O67" s="129"/>
      <c r="P67" s="129"/>
      <c r="Q67" s="129"/>
      <c r="R67" s="129"/>
    </row>
    <row r="68" spans="1:18" ht="14.5" x14ac:dyDescent="0.35">
      <c r="A68" s="128" t="s">
        <v>49</v>
      </c>
      <c r="B68" s="128" t="s">
        <v>86</v>
      </c>
      <c r="C68" s="128"/>
      <c r="D68" s="129"/>
      <c r="E68" s="129"/>
      <c r="F68" s="129"/>
      <c r="G68" s="129"/>
      <c r="H68" s="129"/>
      <c r="I68" s="129"/>
      <c r="J68" s="129"/>
      <c r="K68" s="129"/>
      <c r="L68" s="129"/>
      <c r="M68" s="129"/>
      <c r="N68" s="129"/>
      <c r="O68" s="129"/>
      <c r="P68" s="129"/>
      <c r="Q68" s="129"/>
      <c r="R68" s="129"/>
    </row>
    <row r="69" spans="1:18" ht="14.5" x14ac:dyDescent="0.35">
      <c r="A69" s="128" t="s">
        <v>50</v>
      </c>
      <c r="B69" s="128" t="s">
        <v>87</v>
      </c>
      <c r="C69" s="128"/>
      <c r="D69" s="129"/>
      <c r="E69" s="129"/>
      <c r="F69" s="129"/>
      <c r="G69" s="129"/>
      <c r="H69" s="129"/>
      <c r="I69" s="129"/>
      <c r="J69" s="129"/>
      <c r="K69" s="129"/>
      <c r="L69" s="129"/>
      <c r="M69" s="129"/>
      <c r="N69" s="129"/>
      <c r="O69" s="129"/>
      <c r="P69" s="129"/>
      <c r="Q69" s="129"/>
      <c r="R69" s="129"/>
    </row>
    <row r="70" spans="1:18" ht="14.5" x14ac:dyDescent="0.35">
      <c r="A70" s="128" t="s">
        <v>51</v>
      </c>
      <c r="B70" s="128" t="s">
        <v>88</v>
      </c>
      <c r="C70" s="128"/>
      <c r="D70" s="129"/>
      <c r="E70" s="129"/>
      <c r="F70" s="129"/>
      <c r="G70" s="129"/>
      <c r="H70" s="129"/>
      <c r="I70" s="129"/>
      <c r="J70" s="129"/>
      <c r="K70" s="129"/>
      <c r="L70" s="129"/>
      <c r="M70" s="129"/>
      <c r="N70" s="129"/>
      <c r="O70" s="129"/>
      <c r="P70" s="129"/>
      <c r="Q70" s="129"/>
      <c r="R70" s="129"/>
    </row>
    <row r="71" spans="1:18" ht="14.5" x14ac:dyDescent="0.35">
      <c r="A71" s="128" t="s">
        <v>52</v>
      </c>
      <c r="B71" s="128" t="s">
        <v>89</v>
      </c>
      <c r="C71" s="128"/>
      <c r="D71" s="129"/>
      <c r="E71" s="129"/>
      <c r="F71" s="129"/>
      <c r="G71" s="129"/>
      <c r="H71" s="129"/>
      <c r="I71" s="129"/>
      <c r="J71" s="129"/>
      <c r="K71" s="129"/>
      <c r="L71" s="129"/>
      <c r="M71" s="129"/>
      <c r="N71" s="129"/>
      <c r="O71" s="129"/>
      <c r="P71" s="129"/>
      <c r="Q71" s="129"/>
      <c r="R71" s="129"/>
    </row>
    <row r="72" spans="1:18" ht="14.5" x14ac:dyDescent="0.35">
      <c r="A72" s="128" t="s">
        <v>53</v>
      </c>
      <c r="B72" s="128" t="s">
        <v>90</v>
      </c>
      <c r="C72" s="128"/>
      <c r="D72" s="129"/>
      <c r="E72" s="129"/>
      <c r="F72" s="129"/>
      <c r="G72" s="129"/>
      <c r="H72" s="129"/>
      <c r="I72" s="129"/>
      <c r="J72" s="129"/>
      <c r="K72" s="129"/>
      <c r="L72" s="129"/>
      <c r="M72" s="129"/>
      <c r="N72" s="129"/>
      <c r="O72" s="129"/>
      <c r="P72" s="129"/>
      <c r="Q72" s="129"/>
      <c r="R72" s="129"/>
    </row>
    <row r="73" spans="1:18" ht="14.5" x14ac:dyDescent="0.35">
      <c r="A73" s="128" t="s">
        <v>54</v>
      </c>
      <c r="B73" s="128" t="s">
        <v>91</v>
      </c>
      <c r="C73" s="128"/>
      <c r="D73" s="129"/>
      <c r="E73" s="129"/>
      <c r="F73" s="129"/>
      <c r="G73" s="129"/>
      <c r="H73" s="129"/>
      <c r="I73" s="129"/>
      <c r="J73" s="129"/>
      <c r="K73" s="129"/>
      <c r="L73" s="129"/>
      <c r="M73" s="129"/>
      <c r="N73" s="129"/>
      <c r="O73" s="129"/>
      <c r="P73" s="129"/>
      <c r="Q73" s="129"/>
      <c r="R73" s="129"/>
    </row>
    <row r="74" spans="1:18" ht="14.5" x14ac:dyDescent="0.35">
      <c r="A74" s="128" t="s">
        <v>41</v>
      </c>
      <c r="B74" s="128" t="s">
        <v>78</v>
      </c>
      <c r="C74" s="128"/>
      <c r="D74" s="129"/>
      <c r="E74" s="129"/>
      <c r="F74" s="129"/>
      <c r="G74" s="129"/>
      <c r="H74" s="129"/>
      <c r="I74" s="129"/>
      <c r="J74" s="129"/>
      <c r="K74" s="129"/>
      <c r="L74" s="129"/>
      <c r="M74" s="129"/>
      <c r="N74" s="129"/>
      <c r="O74" s="129"/>
      <c r="P74" s="129"/>
      <c r="Q74" s="129"/>
      <c r="R74" s="129"/>
    </row>
    <row r="75" spans="1:18" ht="14.5" x14ac:dyDescent="0.35">
      <c r="A75" s="128" t="s">
        <v>42</v>
      </c>
      <c r="B75" s="128" t="s">
        <v>79</v>
      </c>
      <c r="C75" s="128"/>
      <c r="D75" s="129"/>
      <c r="E75" s="129"/>
      <c r="F75" s="129"/>
      <c r="G75" s="129"/>
      <c r="H75" s="129"/>
      <c r="I75" s="129"/>
      <c r="J75" s="129"/>
      <c r="K75" s="129"/>
      <c r="L75" s="129"/>
      <c r="M75" s="129"/>
      <c r="N75" s="129"/>
      <c r="O75" s="129"/>
      <c r="P75" s="129"/>
      <c r="Q75" s="129"/>
      <c r="R75" s="129"/>
    </row>
    <row r="76" spans="1:18" ht="14.5" x14ac:dyDescent="0.35">
      <c r="A76" s="128" t="s">
        <v>43</v>
      </c>
      <c r="B76" s="128" t="s">
        <v>80</v>
      </c>
      <c r="C76" s="128"/>
      <c r="D76" s="129"/>
      <c r="E76" s="129"/>
      <c r="F76" s="129"/>
      <c r="G76" s="129"/>
      <c r="H76" s="129"/>
      <c r="I76" s="129"/>
      <c r="J76" s="129"/>
      <c r="K76" s="129"/>
      <c r="L76" s="129"/>
      <c r="M76" s="129"/>
      <c r="N76" s="129"/>
      <c r="O76" s="129"/>
      <c r="P76" s="129"/>
      <c r="Q76" s="129"/>
      <c r="R76" s="129"/>
    </row>
    <row r="77" spans="1:18" ht="14.5" x14ac:dyDescent="0.35">
      <c r="A77" s="128" t="s">
        <v>44</v>
      </c>
      <c r="B77" s="128" t="s">
        <v>81</v>
      </c>
      <c r="C77" s="128"/>
      <c r="D77" s="129"/>
      <c r="E77" s="129"/>
      <c r="F77" s="129"/>
      <c r="G77" s="129"/>
      <c r="H77" s="129"/>
      <c r="I77" s="129"/>
      <c r="J77" s="129"/>
      <c r="K77" s="129"/>
      <c r="L77" s="129"/>
      <c r="M77" s="129"/>
      <c r="N77" s="129"/>
      <c r="O77" s="129"/>
      <c r="P77" s="129"/>
      <c r="Q77" s="129"/>
      <c r="R77" s="129"/>
    </row>
    <row r="78" spans="1:18" ht="14.5" x14ac:dyDescent="0.35">
      <c r="A78" s="128" t="s">
        <v>45</v>
      </c>
      <c r="B78" s="128" t="s">
        <v>82</v>
      </c>
      <c r="C78" s="128"/>
      <c r="D78" s="129"/>
      <c r="E78" s="129"/>
      <c r="F78" s="129"/>
      <c r="G78" s="129"/>
      <c r="H78" s="129"/>
      <c r="I78" s="129"/>
      <c r="J78" s="129"/>
      <c r="K78" s="129"/>
      <c r="L78" s="129"/>
      <c r="M78" s="129"/>
      <c r="N78" s="129"/>
      <c r="O78" s="129"/>
      <c r="P78" s="129"/>
      <c r="Q78" s="129"/>
      <c r="R78" s="129"/>
    </row>
    <row r="79" spans="1:18" ht="14.5" x14ac:dyDescent="0.35">
      <c r="A79" s="128" t="s">
        <v>46</v>
      </c>
      <c r="B79" s="128" t="s">
        <v>83</v>
      </c>
      <c r="C79" s="128"/>
      <c r="D79" s="129"/>
      <c r="E79" s="129"/>
      <c r="F79" s="129"/>
      <c r="G79" s="129"/>
      <c r="H79" s="129"/>
      <c r="I79" s="129"/>
      <c r="J79" s="129"/>
      <c r="K79" s="129"/>
      <c r="L79" s="129"/>
      <c r="M79" s="129"/>
      <c r="N79" s="129"/>
      <c r="O79" s="129"/>
      <c r="P79" s="129"/>
      <c r="Q79" s="129"/>
      <c r="R79" s="129"/>
    </row>
    <row r="80" spans="1:18" ht="14.5" x14ac:dyDescent="0.35">
      <c r="A80" s="128" t="s">
        <v>47</v>
      </c>
      <c r="B80" s="128" t="s">
        <v>84</v>
      </c>
      <c r="C80" s="128"/>
      <c r="D80" s="129"/>
      <c r="E80" s="129"/>
      <c r="F80" s="129"/>
      <c r="G80" s="129"/>
      <c r="H80" s="129"/>
      <c r="I80" s="129"/>
      <c r="J80" s="129"/>
      <c r="K80" s="129"/>
      <c r="L80" s="129"/>
      <c r="M80" s="129"/>
      <c r="N80" s="129"/>
      <c r="O80" s="129"/>
      <c r="P80" s="129"/>
      <c r="Q80" s="129"/>
      <c r="R80" s="129"/>
    </row>
    <row r="81" spans="1:18" ht="14.5" x14ac:dyDescent="0.35">
      <c r="A81" s="128" t="s">
        <v>48</v>
      </c>
      <c r="B81" s="128" t="s">
        <v>85</v>
      </c>
      <c r="C81" s="128"/>
      <c r="D81" s="129"/>
      <c r="E81" s="129"/>
      <c r="F81" s="129"/>
      <c r="G81" s="129"/>
      <c r="H81" s="129"/>
      <c r="I81" s="129"/>
      <c r="J81" s="129"/>
      <c r="K81" s="129"/>
      <c r="L81" s="129"/>
      <c r="M81" s="129"/>
      <c r="N81" s="129"/>
      <c r="O81" s="129"/>
      <c r="P81" s="129"/>
      <c r="Q81" s="129"/>
      <c r="R81" s="129"/>
    </row>
    <row r="82" spans="1:18" ht="14.5" x14ac:dyDescent="0.35">
      <c r="A82" s="128" t="s">
        <v>49</v>
      </c>
      <c r="B82" s="128" t="s">
        <v>86</v>
      </c>
      <c r="C82" s="128"/>
      <c r="D82" s="129"/>
      <c r="E82" s="129"/>
      <c r="F82" s="129"/>
      <c r="G82" s="129"/>
      <c r="H82" s="129"/>
      <c r="I82" s="129"/>
      <c r="J82" s="129"/>
      <c r="K82" s="129"/>
      <c r="L82" s="129"/>
      <c r="M82" s="129"/>
      <c r="N82" s="129"/>
      <c r="O82" s="129"/>
      <c r="P82" s="129"/>
      <c r="Q82" s="129"/>
      <c r="R82" s="129"/>
    </row>
    <row r="83" spans="1:18" ht="14.5" x14ac:dyDescent="0.35">
      <c r="A83" s="128" t="s">
        <v>50</v>
      </c>
      <c r="B83" s="128" t="s">
        <v>87</v>
      </c>
      <c r="C83" s="128"/>
      <c r="D83" s="129"/>
      <c r="E83" s="129"/>
      <c r="F83" s="129"/>
      <c r="G83" s="129"/>
      <c r="H83" s="129"/>
      <c r="I83" s="129"/>
      <c r="J83" s="129"/>
      <c r="K83" s="129"/>
      <c r="L83" s="129"/>
      <c r="M83" s="129"/>
      <c r="N83" s="129"/>
      <c r="O83" s="129"/>
      <c r="P83" s="129"/>
      <c r="Q83" s="129"/>
      <c r="R83" s="129"/>
    </row>
    <row r="84" spans="1:18" ht="14.5" x14ac:dyDescent="0.35">
      <c r="A84" s="128" t="s">
        <v>51</v>
      </c>
      <c r="B84" s="128" t="s">
        <v>88</v>
      </c>
      <c r="C84" s="128"/>
      <c r="D84" s="129"/>
      <c r="E84" s="129"/>
      <c r="F84" s="129"/>
      <c r="G84" s="129"/>
      <c r="H84" s="129"/>
      <c r="I84" s="129"/>
      <c r="J84" s="129"/>
      <c r="K84" s="129"/>
      <c r="L84" s="129"/>
      <c r="M84" s="129"/>
      <c r="N84" s="129"/>
      <c r="O84" s="129"/>
      <c r="P84" s="129"/>
      <c r="Q84" s="129"/>
      <c r="R84" s="129"/>
    </row>
    <row r="85" spans="1:18" ht="14.5" x14ac:dyDescent="0.35">
      <c r="A85" s="128" t="s">
        <v>52</v>
      </c>
      <c r="B85" s="128" t="s">
        <v>89</v>
      </c>
      <c r="C85" s="128"/>
      <c r="D85" s="129"/>
      <c r="E85" s="129"/>
      <c r="F85" s="129"/>
      <c r="G85" s="129"/>
      <c r="H85" s="129"/>
      <c r="I85" s="129"/>
      <c r="J85" s="129"/>
      <c r="K85" s="129"/>
      <c r="L85" s="129"/>
      <c r="M85" s="129"/>
      <c r="N85" s="129"/>
      <c r="O85" s="129"/>
      <c r="P85" s="129"/>
      <c r="Q85" s="129"/>
      <c r="R85" s="129"/>
    </row>
    <row r="86" spans="1:18" ht="14.5" x14ac:dyDescent="0.35">
      <c r="A86" s="128" t="s">
        <v>53</v>
      </c>
      <c r="B86" s="128" t="s">
        <v>90</v>
      </c>
      <c r="C86" s="128"/>
      <c r="D86" s="129"/>
      <c r="E86" s="129"/>
      <c r="F86" s="129"/>
      <c r="G86" s="129"/>
      <c r="H86" s="129"/>
      <c r="I86" s="129"/>
      <c r="J86" s="129"/>
      <c r="K86" s="129"/>
      <c r="L86" s="129"/>
      <c r="M86" s="129"/>
      <c r="N86" s="129"/>
      <c r="O86" s="129"/>
      <c r="P86" s="129"/>
      <c r="Q86" s="129"/>
      <c r="R86" s="129"/>
    </row>
    <row r="87" spans="1:18" ht="14.5" x14ac:dyDescent="0.35">
      <c r="A87" s="128" t="s">
        <v>54</v>
      </c>
      <c r="B87" s="128" t="s">
        <v>91</v>
      </c>
      <c r="C87" s="128"/>
      <c r="D87" s="129"/>
      <c r="E87" s="129"/>
      <c r="F87" s="129"/>
      <c r="G87" s="129"/>
      <c r="H87" s="129"/>
      <c r="I87" s="129"/>
      <c r="J87" s="129"/>
      <c r="K87" s="129"/>
      <c r="L87" s="129"/>
      <c r="M87" s="129"/>
      <c r="N87" s="129"/>
      <c r="O87" s="129"/>
      <c r="P87" s="129"/>
      <c r="Q87" s="129"/>
      <c r="R87" s="129"/>
    </row>
    <row r="88" spans="1:18" ht="14.5" x14ac:dyDescent="0.35">
      <c r="A88" s="128"/>
      <c r="B88" s="128"/>
      <c r="C88" s="128"/>
      <c r="D88" s="129"/>
      <c r="E88" s="129"/>
      <c r="F88" s="129"/>
      <c r="G88" s="129"/>
      <c r="H88" s="129"/>
      <c r="I88" s="129"/>
      <c r="J88" s="129"/>
      <c r="K88" s="129"/>
      <c r="L88" s="129"/>
      <c r="M88" s="129"/>
      <c r="N88" s="129"/>
      <c r="O88" s="129"/>
      <c r="P88" s="129"/>
      <c r="Q88" s="129"/>
      <c r="R88" s="129"/>
    </row>
    <row r="89" spans="1:18" ht="14.5" x14ac:dyDescent="0.35">
      <c r="A89" s="128"/>
      <c r="B89" s="128"/>
      <c r="C89" s="128"/>
      <c r="D89" s="129"/>
      <c r="E89" s="129"/>
      <c r="F89" s="129"/>
      <c r="G89" s="129"/>
      <c r="H89" s="129"/>
      <c r="I89" s="129"/>
      <c r="J89" s="129"/>
      <c r="K89" s="129"/>
      <c r="L89" s="129"/>
      <c r="M89" s="129"/>
      <c r="N89" s="129"/>
      <c r="O89" s="129"/>
      <c r="P89" s="129"/>
      <c r="Q89" s="129"/>
      <c r="R89" s="129"/>
    </row>
    <row r="90" spans="1:18" ht="14.5" x14ac:dyDescent="0.35">
      <c r="A90" s="128"/>
      <c r="B90" s="128"/>
      <c r="C90" s="128"/>
      <c r="D90" s="129"/>
      <c r="E90" s="129"/>
      <c r="F90" s="129"/>
      <c r="G90" s="129"/>
      <c r="H90" s="129"/>
      <c r="I90" s="129"/>
      <c r="J90" s="129"/>
      <c r="K90" s="129"/>
      <c r="L90" s="129"/>
      <c r="M90" s="129"/>
      <c r="N90" s="129"/>
      <c r="O90" s="129"/>
      <c r="P90" s="129"/>
      <c r="Q90" s="129"/>
      <c r="R90" s="129"/>
    </row>
    <row r="91" spans="1:18" ht="14.5" x14ac:dyDescent="0.35">
      <c r="A91" s="128"/>
      <c r="B91" s="128"/>
      <c r="C91" s="128"/>
      <c r="D91" s="129"/>
      <c r="E91" s="129"/>
      <c r="F91" s="129"/>
      <c r="G91" s="129"/>
      <c r="H91" s="129"/>
      <c r="I91" s="129"/>
      <c r="J91" s="129"/>
      <c r="K91" s="129"/>
      <c r="L91" s="129"/>
      <c r="M91" s="129"/>
      <c r="N91" s="129"/>
      <c r="O91" s="129"/>
      <c r="P91" s="129"/>
      <c r="Q91" s="129"/>
      <c r="R91" s="129"/>
    </row>
    <row r="92" spans="1:18" ht="14.5" x14ac:dyDescent="0.35">
      <c r="A92" s="128"/>
      <c r="B92" s="128"/>
      <c r="C92" s="128"/>
      <c r="D92" s="129"/>
      <c r="E92" s="129"/>
      <c r="F92" s="129"/>
      <c r="G92" s="129"/>
      <c r="H92" s="129"/>
      <c r="I92" s="129"/>
      <c r="J92" s="129"/>
      <c r="K92" s="129"/>
      <c r="L92" s="129"/>
      <c r="M92" s="129"/>
      <c r="N92" s="129"/>
      <c r="O92" s="129"/>
      <c r="P92" s="129"/>
      <c r="Q92" s="129"/>
      <c r="R92" s="129"/>
    </row>
    <row r="93" spans="1:18" ht="14.5" x14ac:dyDescent="0.35">
      <c r="A93" s="128"/>
      <c r="B93" s="128"/>
      <c r="C93" s="128"/>
      <c r="D93" s="129"/>
      <c r="E93" s="129"/>
      <c r="F93" s="129"/>
      <c r="G93" s="129"/>
      <c r="H93" s="129"/>
      <c r="I93" s="129"/>
      <c r="J93" s="129"/>
      <c r="K93" s="129"/>
      <c r="L93" s="129"/>
      <c r="M93" s="129"/>
      <c r="N93" s="129"/>
      <c r="O93" s="129"/>
      <c r="P93" s="129"/>
      <c r="Q93" s="129"/>
      <c r="R93" s="129"/>
    </row>
    <row r="94" spans="1:18" ht="14.5" x14ac:dyDescent="0.35">
      <c r="A94" s="128"/>
      <c r="B94" s="128"/>
      <c r="C94" s="128"/>
      <c r="D94" s="129"/>
      <c r="E94" s="129"/>
      <c r="F94" s="129"/>
      <c r="G94" s="129"/>
      <c r="H94" s="129"/>
      <c r="I94" s="129"/>
      <c r="J94" s="129"/>
      <c r="K94" s="129"/>
      <c r="L94" s="129"/>
      <c r="M94" s="129"/>
      <c r="N94" s="129"/>
      <c r="O94" s="129"/>
      <c r="P94" s="129"/>
      <c r="Q94" s="129"/>
      <c r="R94" s="129"/>
    </row>
    <row r="95" spans="1:18" ht="14.5" x14ac:dyDescent="0.35">
      <c r="A95" s="128"/>
      <c r="B95" s="128"/>
      <c r="C95" s="128"/>
      <c r="D95" s="129"/>
      <c r="E95" s="129"/>
      <c r="F95" s="129"/>
      <c r="G95" s="129"/>
      <c r="H95" s="129"/>
      <c r="I95" s="129"/>
      <c r="J95" s="129"/>
      <c r="K95" s="129"/>
      <c r="L95" s="129"/>
      <c r="M95" s="129"/>
      <c r="N95" s="129"/>
      <c r="O95" s="129"/>
      <c r="P95" s="129"/>
      <c r="Q95" s="129"/>
      <c r="R95" s="129"/>
    </row>
    <row r="96" spans="1:18" ht="14.5" x14ac:dyDescent="0.35">
      <c r="A96" s="128"/>
      <c r="B96" s="128"/>
      <c r="C96" s="128"/>
      <c r="D96" s="129"/>
      <c r="E96" s="129"/>
      <c r="F96" s="129"/>
      <c r="G96" s="129"/>
      <c r="H96" s="129"/>
      <c r="I96" s="129"/>
      <c r="J96" s="129"/>
      <c r="K96" s="129"/>
      <c r="L96" s="129"/>
      <c r="M96" s="129"/>
      <c r="N96" s="129"/>
      <c r="O96" s="129"/>
      <c r="P96" s="129"/>
      <c r="Q96" s="129"/>
      <c r="R96" s="129"/>
    </row>
    <row r="97" spans="1:18" ht="14.5" x14ac:dyDescent="0.35">
      <c r="A97" s="128"/>
      <c r="B97" s="128"/>
      <c r="C97" s="128"/>
      <c r="D97" s="129"/>
      <c r="E97" s="129"/>
      <c r="F97" s="129"/>
      <c r="G97" s="129"/>
      <c r="H97" s="129"/>
      <c r="I97" s="129"/>
      <c r="J97" s="129"/>
      <c r="K97" s="129"/>
      <c r="L97" s="129"/>
      <c r="M97" s="129"/>
      <c r="N97" s="129"/>
      <c r="O97" s="129"/>
      <c r="P97" s="129"/>
      <c r="Q97" s="129"/>
      <c r="R97" s="129"/>
    </row>
    <row r="98" spans="1:18" ht="14.5" x14ac:dyDescent="0.35">
      <c r="A98" s="128"/>
      <c r="B98" s="128"/>
      <c r="C98" s="128"/>
      <c r="D98" s="129"/>
      <c r="E98" s="129"/>
      <c r="F98" s="129"/>
      <c r="G98" s="129"/>
      <c r="H98" s="129"/>
      <c r="I98" s="129"/>
      <c r="J98" s="129"/>
      <c r="K98" s="129"/>
      <c r="L98" s="129"/>
      <c r="M98" s="129"/>
      <c r="N98" s="129"/>
      <c r="O98" s="129"/>
      <c r="P98" s="129"/>
      <c r="Q98" s="129"/>
      <c r="R98" s="129"/>
    </row>
    <row r="99" spans="1:18" ht="14.5" x14ac:dyDescent="0.35">
      <c r="A99" s="128"/>
      <c r="B99" s="128"/>
      <c r="C99" s="128"/>
      <c r="D99" s="129"/>
      <c r="E99" s="129"/>
      <c r="F99" s="129"/>
      <c r="G99" s="129"/>
      <c r="H99" s="129"/>
      <c r="I99" s="129"/>
      <c r="J99" s="129"/>
      <c r="K99" s="129"/>
      <c r="L99" s="129"/>
      <c r="M99" s="129"/>
      <c r="N99" s="129"/>
      <c r="O99" s="129"/>
      <c r="P99" s="129"/>
      <c r="Q99" s="129"/>
      <c r="R99" s="129"/>
    </row>
    <row r="100" spans="1:18" ht="14.5" x14ac:dyDescent="0.35">
      <c r="A100" s="128"/>
      <c r="B100" s="128"/>
      <c r="C100" s="128"/>
      <c r="D100" s="129"/>
      <c r="E100" s="129"/>
      <c r="F100" s="129"/>
      <c r="G100" s="129"/>
      <c r="H100" s="129"/>
      <c r="I100" s="129"/>
      <c r="J100" s="129"/>
      <c r="K100" s="129"/>
      <c r="L100" s="129"/>
      <c r="M100" s="129"/>
      <c r="N100" s="129"/>
      <c r="O100" s="129"/>
      <c r="P100" s="129"/>
      <c r="Q100" s="129"/>
      <c r="R100" s="129"/>
    </row>
    <row r="101" spans="1:18" ht="14.5" x14ac:dyDescent="0.35">
      <c r="A101" s="128"/>
      <c r="B101" s="128"/>
      <c r="C101" s="128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</row>
    <row r="102" spans="1:18" ht="14.5" x14ac:dyDescent="0.35">
      <c r="A102" s="128"/>
      <c r="B102" s="128"/>
      <c r="C102" s="128"/>
      <c r="D102" s="129"/>
      <c r="E102" s="129"/>
      <c r="F102" s="129"/>
      <c r="G102" s="129"/>
      <c r="H102" s="129"/>
      <c r="I102" s="129"/>
      <c r="J102" s="129"/>
      <c r="K102" s="129"/>
      <c r="L102" s="129"/>
      <c r="M102" s="129"/>
      <c r="N102" s="129"/>
      <c r="O102" s="129"/>
      <c r="P102" s="129"/>
      <c r="Q102" s="129"/>
      <c r="R102" s="129"/>
    </row>
    <row r="103" spans="1:18" ht="14.5" x14ac:dyDescent="0.35">
      <c r="A103" s="128"/>
      <c r="B103" s="128"/>
      <c r="C103" s="128"/>
      <c r="D103" s="129"/>
      <c r="E103" s="129"/>
      <c r="F103" s="129"/>
      <c r="G103" s="129"/>
      <c r="H103" s="129"/>
      <c r="I103" s="129"/>
      <c r="J103" s="129"/>
      <c r="K103" s="129"/>
      <c r="L103" s="129"/>
      <c r="M103" s="129"/>
      <c r="N103" s="129"/>
      <c r="O103" s="129"/>
      <c r="P103" s="129"/>
      <c r="Q103" s="129"/>
      <c r="R103" s="129"/>
    </row>
    <row r="104" spans="1:18" ht="14.5" x14ac:dyDescent="0.35">
      <c r="A104" s="128"/>
      <c r="B104" s="128"/>
      <c r="C104" s="128"/>
      <c r="D104" s="129"/>
      <c r="E104" s="129"/>
      <c r="F104" s="129"/>
      <c r="G104" s="129"/>
      <c r="H104" s="129"/>
      <c r="I104" s="129"/>
      <c r="J104" s="129"/>
      <c r="K104" s="129"/>
      <c r="L104" s="129"/>
      <c r="M104" s="129"/>
      <c r="N104" s="129"/>
      <c r="O104" s="129"/>
      <c r="P104" s="129"/>
      <c r="Q104" s="129"/>
      <c r="R104" s="129"/>
    </row>
    <row r="105" spans="1:18" ht="14.5" x14ac:dyDescent="0.35">
      <c r="A105" s="128"/>
      <c r="B105" s="128"/>
      <c r="C105" s="128"/>
      <c r="D105" s="129"/>
      <c r="E105" s="129"/>
      <c r="F105" s="129"/>
      <c r="G105" s="129"/>
      <c r="H105" s="129"/>
      <c r="I105" s="129"/>
      <c r="J105" s="129"/>
      <c r="K105" s="129"/>
      <c r="L105" s="129"/>
      <c r="M105" s="129"/>
      <c r="N105" s="129"/>
      <c r="O105" s="129"/>
      <c r="P105" s="129"/>
      <c r="Q105" s="129"/>
      <c r="R105" s="129"/>
    </row>
    <row r="106" spans="1:18" ht="14.5" x14ac:dyDescent="0.35">
      <c r="A106" s="128"/>
      <c r="B106" s="128"/>
      <c r="C106" s="128"/>
      <c r="D106" s="129"/>
      <c r="E106" s="129"/>
      <c r="F106" s="129"/>
      <c r="G106" s="129"/>
      <c r="H106" s="129"/>
      <c r="I106" s="129"/>
      <c r="J106" s="129"/>
      <c r="K106" s="129"/>
      <c r="L106" s="129"/>
      <c r="M106" s="129"/>
      <c r="N106" s="129"/>
      <c r="O106" s="129"/>
      <c r="P106" s="129"/>
      <c r="Q106" s="129"/>
      <c r="R106" s="129"/>
    </row>
    <row r="107" spans="1:18" ht="14.5" x14ac:dyDescent="0.35">
      <c r="A107" s="128"/>
      <c r="B107" s="128"/>
      <c r="C107" s="128"/>
      <c r="D107" s="129"/>
      <c r="E107" s="129"/>
      <c r="F107" s="129"/>
      <c r="G107" s="129"/>
      <c r="H107" s="129"/>
      <c r="I107" s="129"/>
      <c r="J107" s="129"/>
      <c r="K107" s="129"/>
      <c r="L107" s="129"/>
      <c r="M107" s="129"/>
      <c r="N107" s="129"/>
      <c r="O107" s="129"/>
      <c r="P107" s="129"/>
      <c r="Q107" s="129"/>
      <c r="R107" s="129"/>
    </row>
    <row r="108" spans="1:18" ht="14.5" x14ac:dyDescent="0.35">
      <c r="A108" s="128"/>
      <c r="B108" s="128"/>
      <c r="C108" s="128"/>
      <c r="D108" s="129"/>
      <c r="E108" s="129"/>
      <c r="F108" s="129"/>
      <c r="G108" s="129"/>
      <c r="H108" s="129"/>
      <c r="I108" s="129"/>
      <c r="J108" s="129"/>
      <c r="K108" s="129"/>
      <c r="L108" s="129"/>
      <c r="M108" s="129"/>
      <c r="N108" s="129"/>
      <c r="O108" s="129"/>
      <c r="P108" s="129"/>
      <c r="Q108" s="129"/>
      <c r="R108" s="129"/>
    </row>
    <row r="109" spans="1:18" ht="14.5" x14ac:dyDescent="0.35">
      <c r="A109" s="128"/>
      <c r="B109" s="128"/>
      <c r="C109" s="128"/>
      <c r="D109" s="129"/>
      <c r="E109" s="129"/>
      <c r="F109" s="129"/>
      <c r="G109" s="129"/>
      <c r="H109" s="129"/>
      <c r="I109" s="129"/>
      <c r="J109" s="129"/>
      <c r="K109" s="129"/>
      <c r="L109" s="129"/>
      <c r="M109" s="129"/>
      <c r="N109" s="129"/>
      <c r="O109" s="129"/>
      <c r="P109" s="129"/>
      <c r="Q109" s="129"/>
      <c r="R109" s="129"/>
    </row>
    <row r="110" spans="1:18" ht="14.5" x14ac:dyDescent="0.35">
      <c r="A110" s="128"/>
      <c r="B110" s="128"/>
      <c r="C110" s="128"/>
      <c r="D110" s="129"/>
      <c r="E110" s="129"/>
      <c r="F110" s="129"/>
      <c r="G110" s="129"/>
      <c r="H110" s="129"/>
      <c r="I110" s="129"/>
      <c r="J110" s="129"/>
      <c r="K110" s="129"/>
      <c r="L110" s="129"/>
      <c r="M110" s="129"/>
      <c r="N110" s="129"/>
      <c r="O110" s="129"/>
      <c r="P110" s="129"/>
      <c r="Q110" s="129"/>
      <c r="R110" s="129"/>
    </row>
    <row r="111" spans="1:18" ht="14.5" x14ac:dyDescent="0.35">
      <c r="A111" s="128"/>
      <c r="B111" s="128"/>
      <c r="C111" s="128"/>
      <c r="D111" s="129"/>
      <c r="E111" s="129"/>
      <c r="F111" s="129"/>
      <c r="G111" s="129"/>
      <c r="H111" s="129"/>
      <c r="I111" s="129"/>
      <c r="J111" s="129"/>
      <c r="K111" s="129"/>
      <c r="L111" s="129"/>
      <c r="M111" s="129"/>
      <c r="N111" s="129"/>
      <c r="O111" s="129"/>
      <c r="P111" s="129"/>
      <c r="Q111" s="129"/>
      <c r="R111" s="129"/>
    </row>
    <row r="112" spans="1:18" ht="14.5" x14ac:dyDescent="0.35">
      <c r="A112" s="128"/>
      <c r="B112" s="128"/>
      <c r="C112" s="128"/>
      <c r="D112" s="129"/>
      <c r="E112" s="129"/>
      <c r="F112" s="129"/>
      <c r="G112" s="129"/>
      <c r="H112" s="129"/>
      <c r="I112" s="129"/>
      <c r="J112" s="129"/>
      <c r="K112" s="129"/>
      <c r="L112" s="129"/>
      <c r="M112" s="129"/>
      <c r="N112" s="129"/>
      <c r="O112" s="129"/>
      <c r="P112" s="129"/>
      <c r="Q112" s="129"/>
      <c r="R112" s="129"/>
    </row>
    <row r="113" spans="1:18" ht="14.5" x14ac:dyDescent="0.35">
      <c r="A113" s="128"/>
      <c r="B113" s="128"/>
      <c r="C113" s="128"/>
      <c r="D113" s="129"/>
      <c r="E113" s="129"/>
      <c r="F113" s="129"/>
      <c r="G113" s="129"/>
      <c r="H113" s="129"/>
      <c r="I113" s="129"/>
      <c r="J113" s="129"/>
      <c r="K113" s="129"/>
      <c r="L113" s="129"/>
      <c r="M113" s="129"/>
      <c r="N113" s="129"/>
      <c r="O113" s="129"/>
      <c r="P113" s="129"/>
      <c r="Q113" s="129"/>
      <c r="R113" s="129"/>
    </row>
    <row r="114" spans="1:18" ht="14.5" x14ac:dyDescent="0.35">
      <c r="A114" s="128"/>
      <c r="B114" s="128"/>
      <c r="C114" s="128"/>
      <c r="D114" s="129"/>
      <c r="E114" s="129"/>
      <c r="F114" s="129"/>
      <c r="G114" s="129"/>
      <c r="H114" s="129"/>
      <c r="I114" s="129"/>
      <c r="J114" s="129"/>
      <c r="K114" s="129"/>
      <c r="L114" s="129"/>
      <c r="M114" s="129"/>
      <c r="N114" s="129"/>
      <c r="O114" s="129"/>
      <c r="P114" s="129"/>
      <c r="Q114" s="129"/>
      <c r="R114" s="129"/>
    </row>
    <row r="115" spans="1:18" ht="14.5" x14ac:dyDescent="0.35">
      <c r="A115" s="128"/>
      <c r="B115" s="128"/>
      <c r="C115" s="128"/>
      <c r="D115" s="129"/>
      <c r="E115" s="129"/>
      <c r="F115" s="129"/>
      <c r="G115" s="129"/>
      <c r="H115" s="129"/>
      <c r="I115" s="129"/>
      <c r="J115" s="129"/>
      <c r="K115" s="129"/>
      <c r="L115" s="129"/>
      <c r="M115" s="129"/>
      <c r="N115" s="129"/>
      <c r="O115" s="129"/>
      <c r="P115" s="129"/>
      <c r="Q115" s="129"/>
      <c r="R115" s="129"/>
    </row>
    <row r="116" spans="1:18" ht="14.5" x14ac:dyDescent="0.35">
      <c r="A116" s="128"/>
      <c r="B116" s="128"/>
      <c r="C116" s="128"/>
      <c r="D116" s="129"/>
      <c r="E116" s="129"/>
      <c r="F116" s="129"/>
      <c r="G116" s="129"/>
      <c r="H116" s="129"/>
      <c r="I116" s="129"/>
      <c r="J116" s="129"/>
      <c r="K116" s="129"/>
      <c r="L116" s="129"/>
      <c r="M116" s="129"/>
      <c r="N116" s="129"/>
      <c r="O116" s="129"/>
      <c r="P116" s="129"/>
      <c r="Q116" s="129"/>
      <c r="R116" s="129"/>
    </row>
    <row r="117" spans="1:18" ht="14.5" x14ac:dyDescent="0.35">
      <c r="A117" s="128"/>
      <c r="B117" s="128"/>
      <c r="C117" s="128"/>
      <c r="D117" s="129"/>
      <c r="E117" s="129"/>
      <c r="F117" s="129"/>
      <c r="G117" s="129"/>
      <c r="H117" s="129"/>
      <c r="I117" s="129"/>
      <c r="J117" s="129"/>
      <c r="K117" s="129"/>
      <c r="L117" s="129"/>
      <c r="M117" s="129"/>
      <c r="N117" s="129"/>
      <c r="O117" s="129"/>
      <c r="P117" s="129"/>
      <c r="Q117" s="129"/>
      <c r="R117" s="129"/>
    </row>
    <row r="118" spans="1:18" ht="14.5" x14ac:dyDescent="0.35">
      <c r="A118" s="128"/>
      <c r="B118" s="128"/>
      <c r="C118" s="128"/>
      <c r="D118" s="129"/>
      <c r="E118" s="129"/>
      <c r="F118" s="129"/>
      <c r="G118" s="129"/>
      <c r="H118" s="129"/>
      <c r="I118" s="129"/>
      <c r="J118" s="129"/>
      <c r="K118" s="129"/>
      <c r="L118" s="129"/>
      <c r="M118" s="129"/>
      <c r="N118" s="129"/>
      <c r="O118" s="129"/>
      <c r="P118" s="129"/>
      <c r="Q118" s="129"/>
      <c r="R118" s="129"/>
    </row>
    <row r="119" spans="1:18" ht="14.5" x14ac:dyDescent="0.35">
      <c r="A119" s="128"/>
      <c r="B119" s="128"/>
      <c r="C119" s="128"/>
      <c r="D119" s="129"/>
      <c r="E119" s="129"/>
      <c r="F119" s="129"/>
      <c r="G119" s="129"/>
      <c r="H119" s="129"/>
      <c r="I119" s="129"/>
      <c r="J119" s="129"/>
      <c r="K119" s="129"/>
      <c r="L119" s="129"/>
      <c r="M119" s="129"/>
      <c r="N119" s="129"/>
      <c r="O119" s="129"/>
      <c r="P119" s="129"/>
      <c r="Q119" s="129"/>
      <c r="R119" s="129"/>
    </row>
    <row r="120" spans="1:18" ht="14.5" x14ac:dyDescent="0.35">
      <c r="A120" s="128"/>
      <c r="B120" s="128"/>
      <c r="C120" s="128"/>
      <c r="D120" s="129"/>
      <c r="E120" s="129"/>
      <c r="F120" s="129"/>
      <c r="G120" s="129"/>
      <c r="H120" s="129"/>
      <c r="I120" s="129"/>
      <c r="J120" s="129"/>
      <c r="K120" s="129"/>
      <c r="L120" s="129"/>
      <c r="M120" s="129"/>
      <c r="N120" s="129"/>
      <c r="O120" s="129"/>
      <c r="P120" s="129"/>
      <c r="Q120" s="129"/>
      <c r="R120" s="129"/>
    </row>
    <row r="121" spans="1:18" ht="14.5" x14ac:dyDescent="0.35">
      <c r="A121" s="128"/>
      <c r="B121" s="128"/>
      <c r="C121" s="128"/>
      <c r="D121" s="129"/>
      <c r="E121" s="129"/>
      <c r="F121" s="129"/>
      <c r="G121" s="129"/>
      <c r="H121" s="129"/>
      <c r="I121" s="129"/>
      <c r="J121" s="129"/>
      <c r="K121" s="129"/>
      <c r="L121" s="129"/>
      <c r="M121" s="129"/>
      <c r="N121" s="129"/>
      <c r="O121" s="129"/>
      <c r="P121" s="129"/>
      <c r="Q121" s="129"/>
      <c r="R121" s="129"/>
    </row>
    <row r="122" spans="1:18" ht="14.5" x14ac:dyDescent="0.35">
      <c r="A122" s="128"/>
      <c r="B122" s="128"/>
      <c r="C122" s="128"/>
      <c r="D122" s="129"/>
      <c r="E122" s="129"/>
      <c r="F122" s="129"/>
      <c r="G122" s="129"/>
      <c r="H122" s="129"/>
      <c r="I122" s="129"/>
      <c r="J122" s="129"/>
      <c r="K122" s="129"/>
      <c r="L122" s="129"/>
      <c r="M122" s="129"/>
      <c r="N122" s="129"/>
      <c r="O122" s="129"/>
      <c r="P122" s="129"/>
      <c r="Q122" s="129"/>
      <c r="R122" s="129"/>
    </row>
    <row r="123" spans="1:18" ht="14.5" x14ac:dyDescent="0.35">
      <c r="A123" s="128"/>
      <c r="B123" s="128"/>
      <c r="C123" s="128"/>
      <c r="D123" s="129"/>
      <c r="E123" s="129"/>
      <c r="F123" s="129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29"/>
    </row>
    <row r="124" spans="1:18" ht="14.5" x14ac:dyDescent="0.35">
      <c r="A124" s="128"/>
      <c r="B124" s="128"/>
      <c r="C124" s="128"/>
      <c r="D124" s="129"/>
      <c r="E124" s="129"/>
      <c r="F124" s="129"/>
      <c r="G124" s="129"/>
      <c r="H124" s="129"/>
      <c r="I124" s="129"/>
      <c r="J124" s="129"/>
      <c r="K124" s="129"/>
      <c r="L124" s="129"/>
      <c r="M124" s="129"/>
      <c r="N124" s="129"/>
      <c r="O124" s="129"/>
      <c r="P124" s="129"/>
      <c r="Q124" s="129"/>
      <c r="R124" s="129"/>
    </row>
    <row r="125" spans="1:18" ht="14.5" x14ac:dyDescent="0.35">
      <c r="A125" s="128"/>
      <c r="B125" s="128"/>
      <c r="C125" s="128"/>
      <c r="D125" s="129"/>
      <c r="E125" s="129"/>
      <c r="F125" s="129"/>
      <c r="G125" s="129"/>
      <c r="H125" s="129"/>
      <c r="I125" s="129"/>
      <c r="J125" s="129"/>
      <c r="K125" s="129"/>
      <c r="L125" s="129"/>
      <c r="M125" s="129"/>
      <c r="N125" s="129"/>
      <c r="O125" s="129"/>
      <c r="P125" s="129"/>
      <c r="Q125" s="129"/>
      <c r="R125" s="129"/>
    </row>
    <row r="126" spans="1:18" ht="14.5" x14ac:dyDescent="0.35">
      <c r="A126" s="128"/>
      <c r="B126" s="128"/>
      <c r="C126" s="128"/>
      <c r="D126" s="129"/>
      <c r="E126" s="129"/>
      <c r="F126" s="129"/>
      <c r="G126" s="129"/>
      <c r="H126" s="129"/>
      <c r="I126" s="129"/>
      <c r="J126" s="129"/>
      <c r="K126" s="129"/>
      <c r="L126" s="129"/>
      <c r="M126" s="129"/>
      <c r="N126" s="129"/>
      <c r="O126" s="129"/>
      <c r="P126" s="129"/>
      <c r="Q126" s="129"/>
      <c r="R126" s="129"/>
    </row>
    <row r="127" spans="1:18" ht="14.5" x14ac:dyDescent="0.35">
      <c r="A127" s="128"/>
      <c r="B127" s="128"/>
      <c r="C127" s="128"/>
      <c r="D127" s="129"/>
      <c r="E127" s="129"/>
      <c r="F127" s="129"/>
      <c r="G127" s="129"/>
      <c r="H127" s="129"/>
      <c r="I127" s="129"/>
      <c r="J127" s="129"/>
      <c r="K127" s="129"/>
      <c r="L127" s="129"/>
      <c r="M127" s="129"/>
      <c r="N127" s="129"/>
      <c r="O127" s="129"/>
      <c r="P127" s="129"/>
      <c r="Q127" s="129"/>
      <c r="R127" s="129"/>
    </row>
    <row r="128" spans="1:18" ht="14.5" x14ac:dyDescent="0.35">
      <c r="A128" s="128"/>
      <c r="B128" s="128"/>
      <c r="C128" s="128"/>
      <c r="D128" s="129"/>
      <c r="E128" s="129"/>
      <c r="F128" s="129"/>
      <c r="G128" s="129"/>
      <c r="H128" s="129"/>
      <c r="I128" s="129"/>
      <c r="J128" s="129"/>
      <c r="K128" s="129"/>
      <c r="L128" s="129"/>
      <c r="M128" s="129"/>
      <c r="N128" s="129"/>
      <c r="O128" s="129"/>
      <c r="P128" s="129"/>
      <c r="Q128" s="129"/>
      <c r="R128" s="129"/>
    </row>
    <row r="129" spans="1:18" ht="14.5" x14ac:dyDescent="0.35">
      <c r="A129" s="128"/>
      <c r="B129" s="128"/>
      <c r="C129" s="128"/>
      <c r="D129" s="129"/>
      <c r="E129" s="129"/>
      <c r="F129" s="129"/>
      <c r="G129" s="129"/>
      <c r="H129" s="129"/>
      <c r="I129" s="129"/>
      <c r="J129" s="129"/>
      <c r="K129" s="129"/>
      <c r="L129" s="129"/>
      <c r="M129" s="129"/>
      <c r="N129" s="129"/>
      <c r="O129" s="129"/>
      <c r="P129" s="129"/>
      <c r="Q129" s="129"/>
      <c r="R129" s="129"/>
    </row>
    <row r="130" spans="1:18" ht="14.5" x14ac:dyDescent="0.35">
      <c r="A130" s="128"/>
      <c r="B130" s="128"/>
      <c r="C130" s="128"/>
      <c r="D130" s="129"/>
      <c r="E130" s="129"/>
      <c r="F130" s="129"/>
      <c r="G130" s="129"/>
      <c r="H130" s="129"/>
      <c r="I130" s="129"/>
      <c r="J130" s="129"/>
      <c r="K130" s="129"/>
      <c r="L130" s="129"/>
      <c r="M130" s="129"/>
      <c r="N130" s="129"/>
      <c r="O130" s="129"/>
      <c r="P130" s="129"/>
      <c r="Q130" s="129"/>
      <c r="R130" s="129"/>
    </row>
    <row r="131" spans="1:18" ht="14.5" x14ac:dyDescent="0.35">
      <c r="A131" s="128"/>
      <c r="B131" s="128"/>
      <c r="C131" s="128"/>
      <c r="D131" s="129"/>
      <c r="E131" s="129"/>
      <c r="F131" s="129"/>
      <c r="G131" s="129"/>
      <c r="H131" s="129"/>
      <c r="I131" s="129"/>
      <c r="J131" s="129"/>
      <c r="K131" s="129"/>
      <c r="L131" s="129"/>
      <c r="M131" s="129"/>
      <c r="N131" s="129"/>
      <c r="O131" s="129"/>
      <c r="P131" s="129"/>
      <c r="Q131" s="129"/>
      <c r="R131" s="129"/>
    </row>
    <row r="132" spans="1:18" ht="14.5" x14ac:dyDescent="0.35">
      <c r="A132" s="128"/>
      <c r="B132" s="128"/>
      <c r="C132" s="128"/>
      <c r="D132" s="129"/>
      <c r="E132" s="129"/>
      <c r="F132" s="129"/>
      <c r="G132" s="129"/>
      <c r="H132" s="129"/>
      <c r="I132" s="129"/>
      <c r="J132" s="129"/>
      <c r="K132" s="129"/>
      <c r="L132" s="129"/>
      <c r="M132" s="129"/>
      <c r="N132" s="129"/>
      <c r="O132" s="129"/>
      <c r="P132" s="129"/>
      <c r="Q132" s="129"/>
      <c r="R132" s="129"/>
    </row>
    <row r="133" spans="1:18" ht="14.5" x14ac:dyDescent="0.35">
      <c r="A133" s="128"/>
      <c r="B133" s="128"/>
      <c r="C133" s="128"/>
      <c r="D133" s="129"/>
      <c r="E133" s="129"/>
      <c r="F133" s="129"/>
      <c r="G133" s="129"/>
      <c r="H133" s="129"/>
      <c r="I133" s="129"/>
      <c r="J133" s="129"/>
      <c r="K133" s="129"/>
      <c r="L133" s="129"/>
      <c r="M133" s="129"/>
      <c r="N133" s="129"/>
      <c r="O133" s="129"/>
      <c r="P133" s="129"/>
      <c r="Q133" s="129"/>
      <c r="R133" s="129"/>
    </row>
    <row r="134" spans="1:18" ht="14.5" x14ac:dyDescent="0.35">
      <c r="A134" s="128"/>
      <c r="B134" s="128"/>
      <c r="C134" s="128"/>
      <c r="D134" s="129"/>
      <c r="E134" s="129"/>
      <c r="F134" s="129"/>
      <c r="G134" s="129"/>
      <c r="H134" s="129"/>
      <c r="I134" s="129"/>
      <c r="J134" s="129"/>
      <c r="K134" s="129"/>
      <c r="L134" s="129"/>
      <c r="M134" s="129"/>
      <c r="N134" s="129"/>
      <c r="O134" s="129"/>
      <c r="P134" s="129"/>
      <c r="Q134" s="129"/>
      <c r="R134" s="129"/>
    </row>
    <row r="135" spans="1:18" ht="14.5" x14ac:dyDescent="0.35">
      <c r="A135" s="128"/>
      <c r="B135" s="128"/>
      <c r="C135" s="128"/>
      <c r="D135" s="129"/>
      <c r="E135" s="129"/>
      <c r="F135" s="129"/>
      <c r="G135" s="129"/>
      <c r="H135" s="129"/>
      <c r="I135" s="129"/>
      <c r="J135" s="129"/>
      <c r="K135" s="129"/>
      <c r="L135" s="129"/>
      <c r="M135" s="129"/>
      <c r="N135" s="129"/>
      <c r="O135" s="129"/>
      <c r="P135" s="129"/>
      <c r="Q135" s="129"/>
      <c r="R135" s="129"/>
    </row>
    <row r="136" spans="1:18" ht="14.5" x14ac:dyDescent="0.35">
      <c r="A136" s="128"/>
      <c r="B136" s="128"/>
      <c r="C136" s="128"/>
      <c r="D136" s="129"/>
      <c r="E136" s="129"/>
      <c r="F136" s="129"/>
      <c r="G136" s="129"/>
      <c r="H136" s="129"/>
      <c r="I136" s="129"/>
      <c r="J136" s="129"/>
      <c r="K136" s="129"/>
      <c r="L136" s="129"/>
      <c r="M136" s="129"/>
      <c r="N136" s="129"/>
      <c r="O136" s="129"/>
      <c r="P136" s="129"/>
      <c r="Q136" s="129"/>
      <c r="R136" s="129"/>
    </row>
    <row r="137" spans="1:18" ht="14.5" x14ac:dyDescent="0.35">
      <c r="A137" s="128"/>
      <c r="B137" s="128"/>
      <c r="C137" s="128"/>
      <c r="D137" s="129"/>
      <c r="E137" s="129"/>
      <c r="F137" s="129"/>
      <c r="G137" s="129"/>
      <c r="H137" s="129"/>
      <c r="I137" s="129"/>
      <c r="J137" s="129"/>
      <c r="K137" s="129"/>
      <c r="L137" s="129"/>
      <c r="M137" s="129"/>
      <c r="N137" s="129"/>
      <c r="O137" s="129"/>
      <c r="P137" s="129"/>
      <c r="Q137" s="129"/>
      <c r="R137" s="129"/>
    </row>
    <row r="138" spans="1:18" ht="14.5" x14ac:dyDescent="0.35">
      <c r="A138" s="128"/>
      <c r="B138" s="128"/>
      <c r="C138" s="128"/>
      <c r="D138" s="129"/>
      <c r="E138" s="129"/>
      <c r="F138" s="129"/>
      <c r="G138" s="129"/>
      <c r="H138" s="129"/>
      <c r="I138" s="129"/>
      <c r="J138" s="129"/>
      <c r="K138" s="129"/>
      <c r="L138" s="129"/>
      <c r="M138" s="129"/>
      <c r="N138" s="129"/>
      <c r="O138" s="129"/>
      <c r="P138" s="129"/>
      <c r="Q138" s="129"/>
      <c r="R138" s="129"/>
    </row>
    <row r="139" spans="1:18" ht="14.5" x14ac:dyDescent="0.35">
      <c r="A139" s="128"/>
      <c r="B139" s="128"/>
      <c r="C139" s="128"/>
      <c r="D139" s="129"/>
      <c r="E139" s="129"/>
      <c r="F139" s="129"/>
      <c r="G139" s="129"/>
      <c r="H139" s="129"/>
      <c r="I139" s="129"/>
      <c r="J139" s="129"/>
      <c r="K139" s="129"/>
      <c r="L139" s="129"/>
      <c r="M139" s="129"/>
      <c r="N139" s="129"/>
      <c r="O139" s="129"/>
      <c r="P139" s="129"/>
      <c r="Q139" s="129"/>
      <c r="R139" s="129"/>
    </row>
    <row r="140" spans="1:18" ht="14.5" x14ac:dyDescent="0.35">
      <c r="A140" s="128"/>
      <c r="B140" s="128"/>
      <c r="C140" s="128"/>
      <c r="D140" s="129"/>
      <c r="E140" s="129"/>
      <c r="F140" s="129"/>
      <c r="G140" s="129"/>
      <c r="H140" s="129"/>
      <c r="I140" s="129"/>
      <c r="J140" s="129"/>
      <c r="K140" s="129"/>
      <c r="L140" s="129"/>
      <c r="M140" s="129"/>
      <c r="N140" s="129"/>
      <c r="O140" s="129"/>
      <c r="P140" s="129"/>
      <c r="Q140" s="129"/>
      <c r="R140" s="129"/>
    </row>
    <row r="141" spans="1:18" ht="14.5" x14ac:dyDescent="0.35">
      <c r="A141" s="128"/>
      <c r="B141" s="128"/>
      <c r="C141" s="128"/>
      <c r="D141" s="129"/>
      <c r="E141" s="129"/>
      <c r="F141" s="129"/>
      <c r="G141" s="129"/>
      <c r="H141" s="129"/>
      <c r="I141" s="129"/>
      <c r="J141" s="129"/>
      <c r="K141" s="129"/>
      <c r="L141" s="129"/>
      <c r="M141" s="129"/>
      <c r="N141" s="129"/>
      <c r="O141" s="129"/>
      <c r="P141" s="129"/>
      <c r="Q141" s="129"/>
      <c r="R141" s="129"/>
    </row>
    <row r="142" spans="1:18" ht="14.5" x14ac:dyDescent="0.35">
      <c r="A142" s="128"/>
      <c r="B142" s="128"/>
      <c r="C142" s="128"/>
      <c r="D142" s="129"/>
      <c r="E142" s="129"/>
      <c r="F142" s="129"/>
      <c r="G142" s="129"/>
      <c r="H142" s="129"/>
      <c r="I142" s="129"/>
      <c r="J142" s="129"/>
      <c r="K142" s="129"/>
      <c r="L142" s="129"/>
      <c r="M142" s="129"/>
      <c r="N142" s="129"/>
      <c r="O142" s="129"/>
      <c r="P142" s="129"/>
      <c r="Q142" s="129"/>
      <c r="R142" s="129"/>
    </row>
    <row r="143" spans="1:18" ht="14.5" x14ac:dyDescent="0.35">
      <c r="A143" s="128"/>
      <c r="B143" s="128"/>
      <c r="C143" s="128"/>
      <c r="D143" s="129"/>
      <c r="E143" s="129"/>
      <c r="F143" s="129"/>
      <c r="G143" s="129"/>
      <c r="H143" s="129"/>
      <c r="I143" s="129"/>
      <c r="J143" s="129"/>
      <c r="K143" s="129"/>
      <c r="L143" s="129"/>
      <c r="M143" s="129"/>
      <c r="N143" s="129"/>
      <c r="O143" s="129"/>
      <c r="P143" s="129"/>
      <c r="Q143" s="129"/>
      <c r="R143" s="129"/>
    </row>
    <row r="144" spans="1:18" ht="14.5" x14ac:dyDescent="0.35">
      <c r="A144" s="128"/>
      <c r="B144" s="128"/>
      <c r="C144" s="128"/>
      <c r="D144" s="129"/>
      <c r="E144" s="129"/>
      <c r="F144" s="129"/>
      <c r="G144" s="129"/>
      <c r="H144" s="129"/>
      <c r="I144" s="129"/>
      <c r="J144" s="129"/>
      <c r="K144" s="129"/>
      <c r="L144" s="129"/>
      <c r="M144" s="129"/>
      <c r="N144" s="129"/>
      <c r="O144" s="129"/>
      <c r="P144" s="129"/>
      <c r="Q144" s="129"/>
      <c r="R144" s="129"/>
    </row>
    <row r="145" spans="1:18" ht="14.5" x14ac:dyDescent="0.35">
      <c r="A145" s="128"/>
      <c r="B145" s="128"/>
      <c r="C145" s="128"/>
      <c r="D145" s="129"/>
      <c r="E145" s="129"/>
      <c r="F145" s="129"/>
      <c r="G145" s="129"/>
      <c r="H145" s="129"/>
      <c r="I145" s="129"/>
      <c r="J145" s="129"/>
      <c r="K145" s="129"/>
      <c r="L145" s="129"/>
      <c r="M145" s="129"/>
      <c r="N145" s="129"/>
      <c r="O145" s="129"/>
      <c r="P145" s="129"/>
      <c r="Q145" s="129"/>
      <c r="R145" s="129"/>
    </row>
    <row r="146" spans="1:18" ht="14.5" x14ac:dyDescent="0.35">
      <c r="A146" s="128"/>
      <c r="B146" s="128"/>
      <c r="C146" s="128"/>
      <c r="D146" s="129"/>
      <c r="E146" s="129"/>
      <c r="F146" s="129"/>
      <c r="G146" s="129"/>
      <c r="H146" s="129"/>
      <c r="I146" s="129"/>
      <c r="J146" s="129"/>
      <c r="K146" s="129"/>
      <c r="L146" s="129"/>
      <c r="M146" s="129"/>
      <c r="N146" s="129"/>
      <c r="O146" s="129"/>
      <c r="P146" s="129"/>
      <c r="Q146" s="129"/>
      <c r="R146" s="129"/>
    </row>
    <row r="147" spans="1:18" ht="14.5" x14ac:dyDescent="0.35">
      <c r="A147" s="128"/>
      <c r="B147" s="128"/>
      <c r="C147" s="128"/>
      <c r="D147" s="129"/>
      <c r="E147" s="129"/>
      <c r="F147" s="129"/>
      <c r="G147" s="129"/>
      <c r="H147" s="129"/>
      <c r="I147" s="129"/>
      <c r="J147" s="129"/>
      <c r="K147" s="129"/>
      <c r="L147" s="129"/>
      <c r="M147" s="129"/>
      <c r="N147" s="129"/>
      <c r="O147" s="129"/>
      <c r="P147" s="129"/>
      <c r="Q147" s="129"/>
      <c r="R147" s="129"/>
    </row>
    <row r="148" spans="1:18" ht="14.5" x14ac:dyDescent="0.35">
      <c r="A148" s="128"/>
      <c r="B148" s="128"/>
      <c r="C148" s="128"/>
      <c r="D148" s="129"/>
      <c r="E148" s="129"/>
      <c r="F148" s="129"/>
      <c r="G148" s="129"/>
      <c r="H148" s="129"/>
      <c r="I148" s="129"/>
      <c r="J148" s="129"/>
      <c r="K148" s="129"/>
      <c r="L148" s="129"/>
      <c r="M148" s="129"/>
      <c r="N148" s="129"/>
      <c r="O148" s="129"/>
      <c r="P148" s="129"/>
      <c r="Q148" s="129"/>
      <c r="R148" s="129"/>
    </row>
    <row r="149" spans="1:18" ht="14.5" x14ac:dyDescent="0.35">
      <c r="A149" s="128"/>
      <c r="B149" s="128"/>
      <c r="C149" s="128"/>
      <c r="D149" s="129"/>
      <c r="E149" s="129"/>
      <c r="F149" s="129"/>
      <c r="G149" s="129"/>
      <c r="H149" s="129"/>
      <c r="I149" s="129"/>
      <c r="J149" s="129"/>
      <c r="K149" s="129"/>
      <c r="L149" s="129"/>
      <c r="M149" s="129"/>
      <c r="N149" s="129"/>
      <c r="O149" s="129"/>
      <c r="P149" s="129"/>
      <c r="Q149" s="129"/>
      <c r="R149" s="129"/>
    </row>
    <row r="150" spans="1:18" ht="14.5" x14ac:dyDescent="0.35">
      <c r="A150" s="128"/>
      <c r="B150" s="128"/>
      <c r="C150" s="128"/>
      <c r="D150" s="129"/>
      <c r="E150" s="129"/>
      <c r="F150" s="129"/>
      <c r="G150" s="129"/>
      <c r="H150" s="129"/>
      <c r="I150" s="129"/>
      <c r="J150" s="129"/>
      <c r="K150" s="129"/>
      <c r="L150" s="129"/>
      <c r="M150" s="129"/>
      <c r="N150" s="129"/>
      <c r="O150" s="129"/>
      <c r="P150" s="129"/>
      <c r="Q150" s="129"/>
      <c r="R150" s="129"/>
    </row>
    <row r="151" spans="1:18" ht="14.5" x14ac:dyDescent="0.35">
      <c r="A151" s="128"/>
      <c r="B151" s="128"/>
      <c r="C151" s="128"/>
      <c r="D151" s="129"/>
      <c r="E151" s="129"/>
      <c r="F151" s="129"/>
      <c r="G151" s="129"/>
      <c r="H151" s="129"/>
      <c r="I151" s="129"/>
      <c r="J151" s="129"/>
      <c r="K151" s="129"/>
      <c r="L151" s="129"/>
      <c r="M151" s="129"/>
      <c r="N151" s="129"/>
      <c r="O151" s="129"/>
      <c r="P151" s="129"/>
      <c r="Q151" s="129"/>
      <c r="R151" s="129"/>
    </row>
    <row r="152" spans="1:18" ht="14.5" x14ac:dyDescent="0.35">
      <c r="A152" s="128"/>
      <c r="B152" s="128"/>
      <c r="C152" s="128"/>
      <c r="D152" s="129"/>
      <c r="E152" s="129"/>
      <c r="F152" s="129"/>
      <c r="G152" s="129"/>
      <c r="H152" s="129"/>
      <c r="I152" s="129"/>
      <c r="J152" s="129"/>
      <c r="K152" s="129"/>
      <c r="L152" s="129"/>
      <c r="M152" s="129"/>
      <c r="N152" s="129"/>
      <c r="O152" s="129"/>
      <c r="P152" s="129"/>
      <c r="Q152" s="129"/>
      <c r="R152" s="129"/>
    </row>
    <row r="153" spans="1:18" ht="14.5" x14ac:dyDescent="0.35">
      <c r="A153" s="128"/>
      <c r="B153" s="128"/>
      <c r="C153" s="128"/>
      <c r="D153" s="129"/>
      <c r="E153" s="129"/>
      <c r="F153" s="129"/>
      <c r="G153" s="129"/>
      <c r="H153" s="129"/>
      <c r="I153" s="129"/>
      <c r="J153" s="129"/>
      <c r="K153" s="129"/>
      <c r="L153" s="129"/>
      <c r="M153" s="129"/>
      <c r="N153" s="129"/>
      <c r="O153" s="129"/>
      <c r="P153" s="129"/>
      <c r="Q153" s="129"/>
      <c r="R153" s="129"/>
    </row>
    <row r="154" spans="1:18" ht="14.5" x14ac:dyDescent="0.35">
      <c r="A154" s="128"/>
      <c r="B154" s="128"/>
      <c r="C154" s="128"/>
      <c r="D154" s="129"/>
      <c r="E154" s="129"/>
      <c r="F154" s="129"/>
      <c r="G154" s="129"/>
      <c r="H154" s="129"/>
      <c r="I154" s="129"/>
      <c r="J154" s="129"/>
      <c r="K154" s="129"/>
      <c r="L154" s="129"/>
      <c r="M154" s="129"/>
      <c r="N154" s="129"/>
      <c r="O154" s="129"/>
      <c r="P154" s="129"/>
      <c r="Q154" s="129"/>
      <c r="R154" s="129"/>
    </row>
    <row r="155" spans="1:18" ht="14.5" x14ac:dyDescent="0.35">
      <c r="A155" s="128"/>
      <c r="B155" s="128"/>
      <c r="C155" s="128"/>
      <c r="D155" s="129"/>
      <c r="E155" s="129"/>
      <c r="F155" s="129"/>
      <c r="G155" s="129"/>
      <c r="H155" s="129"/>
      <c r="I155" s="129"/>
      <c r="J155" s="129"/>
      <c r="K155" s="129"/>
      <c r="L155" s="129"/>
      <c r="M155" s="129"/>
      <c r="N155" s="129"/>
      <c r="O155" s="129"/>
      <c r="P155" s="129"/>
      <c r="Q155" s="129"/>
      <c r="R155" s="129"/>
    </row>
    <row r="156" spans="1:18" ht="14.5" x14ac:dyDescent="0.35">
      <c r="A156" s="128"/>
      <c r="B156" s="128"/>
      <c r="C156" s="128"/>
      <c r="D156" s="129"/>
      <c r="E156" s="129"/>
      <c r="F156" s="129"/>
      <c r="G156" s="129"/>
      <c r="H156" s="129"/>
      <c r="I156" s="129"/>
      <c r="J156" s="129"/>
      <c r="K156" s="129"/>
      <c r="L156" s="129"/>
      <c r="M156" s="129"/>
      <c r="N156" s="129"/>
      <c r="O156" s="129"/>
      <c r="P156" s="129"/>
      <c r="Q156" s="129"/>
      <c r="R156" s="129"/>
    </row>
    <row r="157" spans="1:18" ht="14.5" x14ac:dyDescent="0.35">
      <c r="A157" s="128"/>
      <c r="B157" s="128"/>
      <c r="C157" s="128"/>
      <c r="D157" s="129"/>
      <c r="E157" s="129"/>
      <c r="F157" s="129"/>
      <c r="G157" s="129"/>
      <c r="H157" s="129"/>
      <c r="I157" s="129"/>
      <c r="J157" s="129"/>
      <c r="K157" s="129"/>
      <c r="L157" s="129"/>
      <c r="M157" s="129"/>
      <c r="N157" s="129"/>
      <c r="O157" s="129"/>
      <c r="P157" s="129"/>
      <c r="Q157" s="129"/>
      <c r="R157" s="129"/>
    </row>
    <row r="158" spans="1:18" ht="14.5" x14ac:dyDescent="0.35">
      <c r="A158" s="128"/>
      <c r="B158" s="128"/>
      <c r="C158" s="128"/>
      <c r="D158" s="129"/>
      <c r="E158" s="129"/>
      <c r="F158" s="129"/>
      <c r="G158" s="129"/>
      <c r="H158" s="129"/>
      <c r="I158" s="129"/>
      <c r="J158" s="129"/>
      <c r="K158" s="129"/>
      <c r="L158" s="129"/>
      <c r="M158" s="129"/>
      <c r="N158" s="129"/>
      <c r="O158" s="129"/>
      <c r="P158" s="129"/>
      <c r="Q158" s="129"/>
      <c r="R158" s="129"/>
    </row>
    <row r="159" spans="1:18" ht="14.5" x14ac:dyDescent="0.35">
      <c r="A159" s="128"/>
      <c r="B159" s="128"/>
      <c r="C159" s="128"/>
      <c r="D159" s="129"/>
      <c r="E159" s="129"/>
      <c r="F159" s="129"/>
      <c r="G159" s="129"/>
      <c r="H159" s="129"/>
      <c r="I159" s="129"/>
      <c r="J159" s="129"/>
      <c r="K159" s="129"/>
      <c r="L159" s="129"/>
      <c r="M159" s="129"/>
      <c r="N159" s="129"/>
      <c r="O159" s="129"/>
      <c r="P159" s="129"/>
      <c r="Q159" s="129"/>
      <c r="R159" s="129"/>
    </row>
    <row r="160" spans="1:18" ht="14.5" x14ac:dyDescent="0.35">
      <c r="A160" s="128"/>
      <c r="B160" s="128"/>
      <c r="C160" s="128"/>
      <c r="D160" s="129"/>
      <c r="E160" s="129"/>
      <c r="F160" s="129"/>
      <c r="G160" s="129"/>
      <c r="H160" s="129"/>
      <c r="I160" s="129"/>
      <c r="J160" s="129"/>
      <c r="K160" s="129"/>
      <c r="L160" s="129"/>
      <c r="M160" s="129"/>
      <c r="N160" s="129"/>
      <c r="O160" s="129"/>
      <c r="P160" s="129"/>
      <c r="Q160" s="129"/>
      <c r="R160" s="129"/>
    </row>
    <row r="161" spans="1:18" ht="14.5" x14ac:dyDescent="0.35">
      <c r="A161" s="128"/>
      <c r="B161" s="128"/>
      <c r="C161" s="128"/>
      <c r="D161" s="129"/>
      <c r="E161" s="129"/>
      <c r="F161" s="129"/>
      <c r="G161" s="129"/>
      <c r="H161" s="129"/>
      <c r="I161" s="129"/>
      <c r="J161" s="129"/>
      <c r="K161" s="129"/>
      <c r="L161" s="129"/>
      <c r="M161" s="129"/>
      <c r="N161" s="129"/>
      <c r="O161" s="129"/>
      <c r="P161" s="129"/>
      <c r="Q161" s="129"/>
      <c r="R161" s="129"/>
    </row>
    <row r="162" spans="1:18" ht="14.5" x14ac:dyDescent="0.35">
      <c r="A162" s="128"/>
      <c r="B162" s="128"/>
      <c r="C162" s="128"/>
      <c r="D162" s="129"/>
      <c r="E162" s="129"/>
      <c r="F162" s="129"/>
      <c r="G162" s="129"/>
      <c r="H162" s="129"/>
      <c r="I162" s="129"/>
      <c r="J162" s="129"/>
      <c r="K162" s="129"/>
      <c r="L162" s="129"/>
      <c r="M162" s="129"/>
      <c r="N162" s="129"/>
      <c r="O162" s="129"/>
      <c r="P162" s="129"/>
      <c r="Q162" s="129"/>
      <c r="R162" s="129"/>
    </row>
    <row r="163" spans="1:18" ht="14.5" x14ac:dyDescent="0.35">
      <c r="A163" s="128"/>
      <c r="B163" s="128"/>
      <c r="C163" s="128"/>
      <c r="D163" s="129"/>
      <c r="E163" s="129"/>
      <c r="F163" s="129"/>
      <c r="G163" s="129"/>
      <c r="H163" s="129"/>
      <c r="I163" s="129"/>
      <c r="J163" s="129"/>
      <c r="K163" s="129"/>
      <c r="L163" s="129"/>
      <c r="M163" s="129"/>
      <c r="N163" s="129"/>
      <c r="O163" s="129"/>
      <c r="P163" s="129"/>
      <c r="Q163" s="129"/>
      <c r="R163" s="129"/>
    </row>
    <row r="164" spans="1:18" ht="14.5" x14ac:dyDescent="0.35">
      <c r="A164" s="128"/>
      <c r="B164" s="128"/>
      <c r="C164" s="128"/>
      <c r="D164" s="129"/>
      <c r="E164" s="129"/>
      <c r="F164" s="129"/>
      <c r="G164" s="129"/>
      <c r="H164" s="129"/>
      <c r="I164" s="129"/>
      <c r="J164" s="129"/>
      <c r="K164" s="129"/>
      <c r="L164" s="129"/>
      <c r="M164" s="129"/>
      <c r="N164" s="129"/>
      <c r="O164" s="129"/>
      <c r="P164" s="129"/>
      <c r="Q164" s="129"/>
      <c r="R164" s="129"/>
    </row>
    <row r="165" spans="1:18" ht="14.5" x14ac:dyDescent="0.35">
      <c r="A165" s="128"/>
      <c r="B165" s="128"/>
      <c r="C165" s="128"/>
      <c r="D165" s="129"/>
      <c r="E165" s="129"/>
      <c r="F165" s="129"/>
      <c r="G165" s="129"/>
      <c r="H165" s="129"/>
      <c r="I165" s="129"/>
      <c r="J165" s="129"/>
      <c r="K165" s="129"/>
      <c r="L165" s="129"/>
      <c r="M165" s="129"/>
      <c r="N165" s="129"/>
      <c r="O165" s="129"/>
      <c r="P165" s="129"/>
      <c r="Q165" s="129"/>
      <c r="R165" s="129"/>
    </row>
    <row r="166" spans="1:18" ht="14.5" x14ac:dyDescent="0.35">
      <c r="A166" s="128"/>
      <c r="B166" s="128"/>
      <c r="C166" s="128"/>
      <c r="D166" s="129"/>
      <c r="E166" s="129"/>
      <c r="F166" s="129"/>
      <c r="G166" s="129"/>
      <c r="H166" s="129"/>
      <c r="I166" s="129"/>
      <c r="J166" s="129"/>
      <c r="K166" s="129"/>
      <c r="L166" s="129"/>
      <c r="M166" s="129"/>
      <c r="N166" s="129"/>
      <c r="O166" s="129"/>
      <c r="P166" s="129"/>
      <c r="Q166" s="129"/>
      <c r="R166" s="129"/>
    </row>
    <row r="167" spans="1:18" ht="14.5" x14ac:dyDescent="0.35">
      <c r="A167" s="128"/>
      <c r="B167" s="128"/>
      <c r="C167" s="128"/>
      <c r="D167" s="129"/>
      <c r="E167" s="129"/>
      <c r="F167" s="129"/>
      <c r="G167" s="129"/>
      <c r="H167" s="129"/>
      <c r="I167" s="129"/>
      <c r="J167" s="129"/>
      <c r="K167" s="129"/>
      <c r="L167" s="129"/>
      <c r="M167" s="129"/>
      <c r="N167" s="129"/>
      <c r="O167" s="129"/>
      <c r="P167" s="129"/>
      <c r="Q167" s="129"/>
      <c r="R167" s="129"/>
    </row>
    <row r="168" spans="1:18" ht="14.5" x14ac:dyDescent="0.35">
      <c r="A168" s="128"/>
      <c r="B168" s="128"/>
      <c r="C168" s="128"/>
      <c r="D168" s="129"/>
      <c r="E168" s="129"/>
      <c r="F168" s="129"/>
      <c r="G168" s="129"/>
      <c r="H168" s="129"/>
      <c r="I168" s="129"/>
      <c r="J168" s="129"/>
      <c r="K168" s="129"/>
      <c r="L168" s="129"/>
      <c r="M168" s="129"/>
      <c r="N168" s="129"/>
      <c r="O168" s="129"/>
      <c r="P168" s="129"/>
      <c r="Q168" s="129"/>
      <c r="R168" s="129"/>
    </row>
    <row r="169" spans="1:18" ht="14.5" x14ac:dyDescent="0.35">
      <c r="A169" s="128"/>
      <c r="B169" s="128"/>
      <c r="C169" s="128"/>
      <c r="D169" s="129"/>
      <c r="E169" s="129"/>
      <c r="F169" s="129"/>
      <c r="G169" s="129"/>
      <c r="H169" s="129"/>
      <c r="I169" s="129"/>
      <c r="J169" s="129"/>
      <c r="K169" s="129"/>
      <c r="L169" s="129"/>
      <c r="M169" s="129"/>
      <c r="N169" s="129"/>
      <c r="O169" s="129"/>
      <c r="P169" s="129"/>
      <c r="Q169" s="129"/>
      <c r="R169" s="129"/>
    </row>
    <row r="170" spans="1:18" ht="14.5" x14ac:dyDescent="0.35">
      <c r="A170" s="128"/>
      <c r="B170" s="128"/>
      <c r="C170" s="128"/>
      <c r="D170" s="129"/>
      <c r="E170" s="129"/>
      <c r="F170" s="129"/>
      <c r="G170" s="129"/>
      <c r="H170" s="129"/>
      <c r="I170" s="129"/>
      <c r="J170" s="129"/>
      <c r="K170" s="129"/>
      <c r="L170" s="129"/>
      <c r="M170" s="129"/>
      <c r="N170" s="129"/>
      <c r="O170" s="129"/>
      <c r="P170" s="129"/>
      <c r="Q170" s="129"/>
      <c r="R170" s="129"/>
    </row>
    <row r="171" spans="1:18" ht="14.5" x14ac:dyDescent="0.35">
      <c r="A171" s="128"/>
      <c r="B171" s="128"/>
      <c r="C171" s="128"/>
      <c r="D171" s="129"/>
      <c r="E171" s="129"/>
      <c r="F171" s="129"/>
      <c r="G171" s="129"/>
      <c r="H171" s="129"/>
      <c r="I171" s="129"/>
      <c r="J171" s="129"/>
      <c r="K171" s="129"/>
      <c r="L171" s="129"/>
      <c r="M171" s="129"/>
      <c r="N171" s="129"/>
      <c r="O171" s="129"/>
      <c r="P171" s="129"/>
      <c r="Q171" s="129"/>
      <c r="R171" s="129"/>
    </row>
    <row r="172" spans="1:18" ht="14.5" x14ac:dyDescent="0.35">
      <c r="A172" s="128"/>
      <c r="B172" s="128"/>
      <c r="C172" s="128"/>
      <c r="D172" s="129"/>
      <c r="E172" s="129"/>
      <c r="F172" s="129"/>
      <c r="G172" s="129"/>
      <c r="H172" s="129"/>
      <c r="I172" s="129"/>
      <c r="J172" s="129"/>
      <c r="K172" s="129"/>
      <c r="L172" s="129"/>
      <c r="M172" s="129"/>
      <c r="N172" s="129"/>
      <c r="O172" s="129"/>
      <c r="P172" s="129"/>
      <c r="Q172" s="129"/>
      <c r="R172" s="129"/>
    </row>
    <row r="173" spans="1:18" ht="14.5" x14ac:dyDescent="0.35">
      <c r="A173" s="128"/>
      <c r="B173" s="128"/>
      <c r="C173" s="128"/>
      <c r="D173" s="129"/>
      <c r="E173" s="129"/>
      <c r="F173" s="129"/>
      <c r="G173" s="129"/>
      <c r="H173" s="129"/>
      <c r="I173" s="129"/>
      <c r="J173" s="129"/>
      <c r="K173" s="129"/>
      <c r="L173" s="129"/>
      <c r="M173" s="129"/>
      <c r="N173" s="129"/>
      <c r="O173" s="129"/>
      <c r="P173" s="129"/>
      <c r="Q173" s="129"/>
      <c r="R173" s="129"/>
    </row>
    <row r="174" spans="1:18" ht="14.5" x14ac:dyDescent="0.35">
      <c r="A174" s="128"/>
      <c r="B174" s="128"/>
      <c r="C174" s="128"/>
      <c r="D174" s="129"/>
      <c r="E174" s="129"/>
      <c r="F174" s="129"/>
      <c r="G174" s="129"/>
      <c r="H174" s="129"/>
      <c r="I174" s="129"/>
      <c r="J174" s="129"/>
      <c r="K174" s="129"/>
      <c r="L174" s="129"/>
      <c r="M174" s="129"/>
      <c r="N174" s="129"/>
      <c r="O174" s="129"/>
      <c r="P174" s="129"/>
      <c r="Q174" s="129"/>
      <c r="R174" s="129"/>
    </row>
    <row r="175" spans="1:18" ht="14.5" x14ac:dyDescent="0.35">
      <c r="A175" s="128"/>
      <c r="B175" s="128"/>
      <c r="C175" s="128"/>
      <c r="D175" s="129"/>
      <c r="E175" s="129"/>
      <c r="F175" s="129"/>
      <c r="G175" s="129"/>
      <c r="H175" s="129"/>
      <c r="I175" s="129"/>
      <c r="J175" s="129"/>
      <c r="K175" s="129"/>
      <c r="L175" s="129"/>
      <c r="M175" s="129"/>
      <c r="N175" s="129"/>
      <c r="O175" s="129"/>
      <c r="P175" s="129"/>
      <c r="Q175" s="129"/>
      <c r="R175" s="129"/>
    </row>
    <row r="176" spans="1:18" ht="14.5" x14ac:dyDescent="0.35">
      <c r="A176" s="128"/>
      <c r="B176" s="128"/>
      <c r="C176" s="128"/>
      <c r="D176" s="129"/>
      <c r="E176" s="129"/>
      <c r="F176" s="129"/>
      <c r="G176" s="129"/>
      <c r="H176" s="129"/>
      <c r="I176" s="129"/>
      <c r="J176" s="129"/>
      <c r="K176" s="129"/>
      <c r="L176" s="129"/>
      <c r="M176" s="129"/>
      <c r="N176" s="129"/>
      <c r="O176" s="129"/>
      <c r="P176" s="129"/>
      <c r="Q176" s="129"/>
      <c r="R176" s="129"/>
    </row>
    <row r="177" spans="1:18" ht="14.5" x14ac:dyDescent="0.35">
      <c r="A177" s="128"/>
      <c r="B177" s="128"/>
      <c r="C177" s="128"/>
      <c r="D177" s="129"/>
      <c r="E177" s="129"/>
      <c r="F177" s="129"/>
      <c r="G177" s="129"/>
      <c r="H177" s="129"/>
      <c r="I177" s="129"/>
      <c r="J177" s="129"/>
      <c r="K177" s="129"/>
      <c r="L177" s="129"/>
      <c r="M177" s="129"/>
      <c r="N177" s="129"/>
      <c r="O177" s="129"/>
      <c r="P177" s="129"/>
      <c r="Q177" s="129"/>
      <c r="R177" s="129"/>
    </row>
    <row r="178" spans="1:18" ht="14.5" x14ac:dyDescent="0.35">
      <c r="A178" s="128"/>
      <c r="B178" s="128"/>
      <c r="C178" s="128"/>
      <c r="D178" s="129"/>
      <c r="E178" s="129"/>
      <c r="F178" s="129"/>
      <c r="G178" s="129"/>
      <c r="H178" s="129"/>
      <c r="I178" s="129"/>
      <c r="J178" s="129"/>
      <c r="K178" s="129"/>
      <c r="L178" s="129"/>
      <c r="M178" s="129"/>
      <c r="N178" s="129"/>
      <c r="O178" s="129"/>
      <c r="P178" s="129"/>
      <c r="Q178" s="129"/>
      <c r="R178" s="129"/>
    </row>
    <row r="179" spans="1:18" ht="14.5" x14ac:dyDescent="0.35">
      <c r="A179" s="128"/>
      <c r="B179" s="128"/>
      <c r="C179" s="128"/>
      <c r="D179" s="129"/>
      <c r="E179" s="129"/>
      <c r="F179" s="129"/>
      <c r="G179" s="129"/>
      <c r="H179" s="129"/>
      <c r="I179" s="129"/>
      <c r="J179" s="129"/>
      <c r="K179" s="129"/>
      <c r="L179" s="129"/>
      <c r="M179" s="129"/>
      <c r="N179" s="129"/>
      <c r="O179" s="129"/>
      <c r="P179" s="129"/>
      <c r="Q179" s="129"/>
      <c r="R179" s="129"/>
    </row>
    <row r="180" spans="1:18" ht="14.5" x14ac:dyDescent="0.35">
      <c r="A180" s="128"/>
      <c r="B180" s="128"/>
      <c r="C180" s="128"/>
      <c r="D180" s="129"/>
      <c r="E180" s="129"/>
      <c r="F180" s="129"/>
      <c r="G180" s="129"/>
      <c r="H180" s="129"/>
      <c r="I180" s="129"/>
      <c r="J180" s="129"/>
      <c r="K180" s="129"/>
      <c r="L180" s="129"/>
      <c r="M180" s="129"/>
      <c r="N180" s="129"/>
      <c r="O180" s="129"/>
      <c r="P180" s="129"/>
      <c r="Q180" s="129"/>
      <c r="R180" s="129"/>
    </row>
    <row r="181" spans="1:18" ht="14.5" x14ac:dyDescent="0.35">
      <c r="A181" s="128"/>
      <c r="B181" s="128"/>
      <c r="C181" s="128"/>
      <c r="D181" s="129"/>
      <c r="E181" s="129"/>
      <c r="F181" s="129"/>
      <c r="G181" s="129"/>
      <c r="H181" s="129"/>
      <c r="I181" s="129"/>
      <c r="J181" s="129"/>
      <c r="K181" s="129"/>
      <c r="L181" s="129"/>
      <c r="M181" s="129"/>
      <c r="N181" s="129"/>
      <c r="O181" s="129"/>
      <c r="P181" s="129"/>
      <c r="Q181" s="129"/>
      <c r="R181" s="129"/>
    </row>
    <row r="182" spans="1:18" ht="14.5" x14ac:dyDescent="0.35">
      <c r="A182" s="128"/>
      <c r="B182" s="128"/>
      <c r="C182" s="128"/>
      <c r="D182" s="129"/>
      <c r="E182" s="129"/>
      <c r="F182" s="129"/>
      <c r="G182" s="129"/>
      <c r="H182" s="129"/>
      <c r="I182" s="129"/>
      <c r="J182" s="129"/>
      <c r="K182" s="129"/>
      <c r="L182" s="129"/>
      <c r="M182" s="129"/>
      <c r="N182" s="129"/>
      <c r="O182" s="129"/>
      <c r="P182" s="129"/>
      <c r="Q182" s="129"/>
      <c r="R182" s="129"/>
    </row>
    <row r="183" spans="1:18" ht="14.5" x14ac:dyDescent="0.35">
      <c r="A183" s="128"/>
      <c r="B183" s="128"/>
      <c r="C183" s="128"/>
      <c r="D183" s="129"/>
      <c r="E183" s="129"/>
      <c r="F183" s="129"/>
      <c r="G183" s="129"/>
      <c r="H183" s="129"/>
      <c r="I183" s="129"/>
      <c r="J183" s="129"/>
      <c r="K183" s="129"/>
      <c r="L183" s="129"/>
      <c r="M183" s="129"/>
      <c r="N183" s="129"/>
      <c r="O183" s="129"/>
      <c r="P183" s="129"/>
      <c r="Q183" s="129"/>
      <c r="R183" s="129"/>
    </row>
    <row r="184" spans="1:18" ht="14.5" x14ac:dyDescent="0.35">
      <c r="A184" s="128"/>
      <c r="B184" s="128"/>
      <c r="C184" s="128"/>
      <c r="D184" s="129"/>
      <c r="E184" s="129"/>
      <c r="F184" s="129"/>
      <c r="G184" s="129"/>
      <c r="H184" s="129"/>
      <c r="I184" s="129"/>
      <c r="J184" s="129"/>
      <c r="K184" s="129"/>
      <c r="L184" s="129"/>
      <c r="M184" s="129"/>
      <c r="N184" s="129"/>
      <c r="O184" s="129"/>
      <c r="P184" s="129"/>
      <c r="Q184" s="129"/>
      <c r="R184" s="129"/>
    </row>
    <row r="185" spans="1:18" ht="14.5" x14ac:dyDescent="0.35">
      <c r="A185" s="128"/>
      <c r="B185" s="128"/>
      <c r="C185" s="128"/>
      <c r="D185" s="129"/>
      <c r="E185" s="129"/>
      <c r="F185" s="129"/>
      <c r="G185" s="129"/>
      <c r="H185" s="129"/>
      <c r="I185" s="129"/>
      <c r="J185" s="129"/>
      <c r="K185" s="129"/>
      <c r="L185" s="129"/>
      <c r="M185" s="129"/>
      <c r="N185" s="129"/>
      <c r="O185" s="129"/>
      <c r="P185" s="129"/>
      <c r="Q185" s="129"/>
      <c r="R185" s="129"/>
    </row>
    <row r="186" spans="1:18" ht="14.5" x14ac:dyDescent="0.35">
      <c r="A186" s="128"/>
      <c r="B186" s="128"/>
      <c r="C186" s="128"/>
      <c r="D186" s="129"/>
      <c r="E186" s="129"/>
      <c r="F186" s="129"/>
      <c r="G186" s="129"/>
      <c r="H186" s="129"/>
      <c r="I186" s="129"/>
      <c r="J186" s="129"/>
      <c r="K186" s="129"/>
      <c r="L186" s="129"/>
      <c r="M186" s="129"/>
      <c r="N186" s="129"/>
      <c r="O186" s="129"/>
      <c r="P186" s="129"/>
      <c r="Q186" s="129"/>
      <c r="R186" s="129"/>
    </row>
    <row r="187" spans="1:18" ht="14.5" x14ac:dyDescent="0.35">
      <c r="A187" s="128"/>
      <c r="B187" s="128"/>
      <c r="C187" s="128"/>
      <c r="D187" s="129"/>
      <c r="E187" s="129"/>
      <c r="F187" s="129"/>
      <c r="G187" s="129"/>
      <c r="H187" s="129"/>
      <c r="I187" s="129"/>
      <c r="J187" s="129"/>
      <c r="K187" s="129"/>
      <c r="L187" s="129"/>
      <c r="M187" s="129"/>
      <c r="N187" s="129"/>
      <c r="O187" s="129"/>
      <c r="P187" s="129"/>
      <c r="Q187" s="129"/>
      <c r="R187" s="129"/>
    </row>
    <row r="188" spans="1:18" ht="14.5" x14ac:dyDescent="0.35">
      <c r="A188" s="128"/>
      <c r="B188" s="128"/>
      <c r="C188" s="128"/>
      <c r="D188" s="129"/>
      <c r="E188" s="129"/>
      <c r="F188" s="129"/>
      <c r="G188" s="129"/>
      <c r="H188" s="129"/>
      <c r="I188" s="129"/>
      <c r="J188" s="129"/>
      <c r="K188" s="129"/>
      <c r="L188" s="129"/>
      <c r="M188" s="129"/>
      <c r="N188" s="129"/>
      <c r="O188" s="129"/>
      <c r="P188" s="129"/>
      <c r="Q188" s="129"/>
      <c r="R188" s="129"/>
    </row>
    <row r="189" spans="1:18" ht="14.5" x14ac:dyDescent="0.35">
      <c r="A189" s="128"/>
      <c r="B189" s="128"/>
      <c r="C189" s="128"/>
      <c r="D189" s="129"/>
      <c r="E189" s="129"/>
      <c r="F189" s="129"/>
      <c r="G189" s="129"/>
      <c r="H189" s="129"/>
      <c r="I189" s="129"/>
      <c r="J189" s="129"/>
      <c r="K189" s="129"/>
      <c r="L189" s="129"/>
      <c r="M189" s="129"/>
      <c r="N189" s="129"/>
      <c r="O189" s="129"/>
      <c r="P189" s="129"/>
      <c r="Q189" s="129"/>
      <c r="R189" s="129"/>
    </row>
    <row r="190" spans="1:18" ht="14.5" x14ac:dyDescent="0.35">
      <c r="A190" s="128"/>
      <c r="B190" s="128"/>
      <c r="C190" s="128"/>
      <c r="D190" s="129"/>
      <c r="E190" s="129"/>
      <c r="F190" s="129"/>
      <c r="G190" s="129"/>
      <c r="H190" s="129"/>
      <c r="I190" s="129"/>
      <c r="J190" s="129"/>
      <c r="K190" s="129"/>
      <c r="L190" s="129"/>
      <c r="M190" s="129"/>
      <c r="N190" s="129"/>
      <c r="O190" s="129"/>
      <c r="P190" s="129"/>
      <c r="Q190" s="129"/>
      <c r="R190" s="129"/>
    </row>
    <row r="191" spans="1:18" ht="14.5" x14ac:dyDescent="0.35">
      <c r="A191" s="128"/>
      <c r="B191" s="128"/>
      <c r="C191" s="128"/>
      <c r="D191" s="129"/>
      <c r="E191" s="129"/>
      <c r="F191" s="129"/>
      <c r="G191" s="129"/>
      <c r="H191" s="129"/>
      <c r="I191" s="129"/>
      <c r="J191" s="129"/>
      <c r="K191" s="129"/>
      <c r="L191" s="129"/>
      <c r="M191" s="129"/>
      <c r="N191" s="129"/>
      <c r="O191" s="129"/>
      <c r="P191" s="129"/>
      <c r="Q191" s="129"/>
      <c r="R191" s="129"/>
    </row>
    <row r="192" spans="1:18" ht="14.5" x14ac:dyDescent="0.35">
      <c r="A192" s="128"/>
      <c r="B192" s="128"/>
      <c r="C192" s="128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29"/>
      <c r="O192" s="129"/>
      <c r="P192" s="129"/>
      <c r="Q192" s="129"/>
      <c r="R192" s="129"/>
    </row>
    <row r="193" spans="1:18" ht="14.5" x14ac:dyDescent="0.35">
      <c r="A193" s="128"/>
      <c r="B193" s="128"/>
      <c r="C193" s="128"/>
      <c r="D193" s="129"/>
      <c r="E193" s="129"/>
      <c r="F193" s="129"/>
      <c r="G193" s="129"/>
      <c r="H193" s="129"/>
      <c r="I193" s="129"/>
      <c r="J193" s="129"/>
      <c r="K193" s="129"/>
      <c r="L193" s="129"/>
      <c r="M193" s="129"/>
      <c r="N193" s="129"/>
      <c r="O193" s="129"/>
      <c r="P193" s="129"/>
      <c r="Q193" s="129"/>
      <c r="R193" s="129"/>
    </row>
    <row r="194" spans="1:18" ht="14.5" x14ac:dyDescent="0.35">
      <c r="A194" s="128"/>
      <c r="B194" s="128"/>
      <c r="C194" s="128"/>
      <c r="D194" s="129"/>
      <c r="E194" s="129"/>
      <c r="F194" s="129"/>
      <c r="G194" s="129"/>
      <c r="H194" s="129"/>
      <c r="I194" s="129"/>
      <c r="J194" s="129"/>
      <c r="K194" s="129"/>
      <c r="L194" s="129"/>
      <c r="M194" s="129"/>
      <c r="N194" s="129"/>
      <c r="O194" s="129"/>
      <c r="P194" s="129"/>
      <c r="Q194" s="129"/>
      <c r="R194" s="129"/>
    </row>
    <row r="195" spans="1:18" ht="14.5" x14ac:dyDescent="0.35">
      <c r="A195" s="128"/>
      <c r="B195" s="128"/>
      <c r="C195" s="128"/>
      <c r="D195" s="129"/>
      <c r="E195" s="129"/>
      <c r="F195" s="129"/>
      <c r="G195" s="129"/>
      <c r="H195" s="129"/>
      <c r="I195" s="129"/>
      <c r="J195" s="129"/>
      <c r="K195" s="129"/>
      <c r="L195" s="129"/>
      <c r="M195" s="129"/>
      <c r="N195" s="129"/>
      <c r="O195" s="129"/>
      <c r="P195" s="129"/>
      <c r="Q195" s="129"/>
      <c r="R195" s="129"/>
    </row>
    <row r="196" spans="1:18" ht="14.5" x14ac:dyDescent="0.35">
      <c r="A196" s="128"/>
      <c r="B196" s="128"/>
      <c r="C196" s="128"/>
      <c r="D196" s="129"/>
      <c r="E196" s="129"/>
      <c r="F196" s="129"/>
      <c r="G196" s="129"/>
      <c r="H196" s="129"/>
      <c r="I196" s="129"/>
      <c r="J196" s="129"/>
      <c r="K196" s="129"/>
      <c r="L196" s="129"/>
      <c r="M196" s="129"/>
      <c r="N196" s="129"/>
      <c r="O196" s="129"/>
      <c r="P196" s="129"/>
      <c r="Q196" s="129"/>
      <c r="R196" s="129"/>
    </row>
    <row r="197" spans="1:18" ht="14.5" x14ac:dyDescent="0.35">
      <c r="A197" s="128"/>
      <c r="B197" s="128"/>
      <c r="C197" s="128"/>
      <c r="D197" s="129"/>
      <c r="E197" s="129"/>
      <c r="F197" s="129"/>
      <c r="G197" s="129"/>
      <c r="H197" s="129"/>
      <c r="I197" s="129"/>
      <c r="J197" s="129"/>
      <c r="K197" s="129"/>
      <c r="L197" s="129"/>
      <c r="M197" s="129"/>
      <c r="N197" s="129"/>
      <c r="O197" s="129"/>
      <c r="P197" s="129"/>
      <c r="Q197" s="129"/>
      <c r="R197" s="129"/>
    </row>
    <row r="198" spans="1:18" ht="14.5" x14ac:dyDescent="0.35">
      <c r="A198" s="128"/>
      <c r="B198" s="128"/>
      <c r="C198" s="128"/>
      <c r="D198" s="129"/>
      <c r="E198" s="129"/>
      <c r="F198" s="129"/>
      <c r="G198" s="129"/>
      <c r="H198" s="129"/>
      <c r="I198" s="129"/>
      <c r="J198" s="129"/>
      <c r="K198" s="129"/>
      <c r="L198" s="129"/>
      <c r="M198" s="129"/>
      <c r="N198" s="129"/>
      <c r="O198" s="129"/>
      <c r="P198" s="129"/>
      <c r="Q198" s="129"/>
      <c r="R198" s="129"/>
    </row>
    <row r="199" spans="1:18" ht="14.5" x14ac:dyDescent="0.35">
      <c r="A199" s="128"/>
      <c r="B199" s="128"/>
      <c r="C199" s="128"/>
      <c r="D199" s="129"/>
      <c r="E199" s="129"/>
      <c r="F199" s="129"/>
      <c r="G199" s="129"/>
      <c r="H199" s="129"/>
      <c r="I199" s="129"/>
      <c r="J199" s="129"/>
      <c r="K199" s="129"/>
      <c r="L199" s="129"/>
      <c r="M199" s="129"/>
      <c r="N199" s="129"/>
      <c r="O199" s="129"/>
      <c r="P199" s="129"/>
      <c r="Q199" s="129"/>
      <c r="R199" s="129"/>
    </row>
    <row r="200" spans="1:18" ht="14.5" x14ac:dyDescent="0.35">
      <c r="A200" s="128"/>
      <c r="B200" s="128"/>
      <c r="C200" s="128"/>
      <c r="D200" s="129"/>
      <c r="E200" s="129"/>
      <c r="F200" s="129"/>
      <c r="G200" s="129"/>
      <c r="H200" s="129"/>
      <c r="I200" s="129"/>
      <c r="J200" s="129"/>
      <c r="K200" s="129"/>
      <c r="L200" s="129"/>
      <c r="M200" s="129"/>
      <c r="N200" s="129"/>
      <c r="O200" s="129"/>
      <c r="P200" s="129"/>
      <c r="Q200" s="129"/>
      <c r="R200" s="129"/>
    </row>
    <row r="201" spans="1:18" ht="14.5" x14ac:dyDescent="0.35">
      <c r="A201" s="128"/>
      <c r="B201" s="128"/>
      <c r="C201" s="128"/>
      <c r="D201" s="129"/>
      <c r="E201" s="129"/>
      <c r="F201" s="129"/>
      <c r="G201" s="129"/>
      <c r="H201" s="129"/>
      <c r="I201" s="129"/>
      <c r="J201" s="129"/>
      <c r="K201" s="129"/>
      <c r="L201" s="129"/>
      <c r="M201" s="129"/>
      <c r="N201" s="129"/>
      <c r="O201" s="129"/>
      <c r="P201" s="129"/>
      <c r="Q201" s="129"/>
      <c r="R201" s="129"/>
    </row>
    <row r="202" spans="1:18" ht="14.5" x14ac:dyDescent="0.35">
      <c r="A202" s="128"/>
      <c r="B202" s="128"/>
      <c r="C202" s="128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9"/>
      <c r="Q202" s="129"/>
      <c r="R202" s="129"/>
    </row>
    <row r="203" spans="1:18" ht="14.5" x14ac:dyDescent="0.35">
      <c r="A203" s="128"/>
      <c r="B203" s="128"/>
      <c r="C203" s="128"/>
      <c r="D203" s="129"/>
      <c r="E203" s="129"/>
      <c r="F203" s="129"/>
      <c r="G203" s="129"/>
      <c r="H203" s="129"/>
      <c r="I203" s="129"/>
      <c r="J203" s="129"/>
      <c r="K203" s="129"/>
      <c r="L203" s="129"/>
      <c r="M203" s="129"/>
      <c r="N203" s="129"/>
      <c r="O203" s="129"/>
      <c r="P203" s="129"/>
      <c r="Q203" s="129"/>
      <c r="R203" s="129"/>
    </row>
    <row r="204" spans="1:18" ht="14.5" x14ac:dyDescent="0.35">
      <c r="A204" s="128"/>
      <c r="B204" s="128"/>
      <c r="C204" s="128"/>
      <c r="D204" s="129"/>
      <c r="E204" s="129"/>
      <c r="F204" s="129"/>
      <c r="G204" s="129"/>
      <c r="H204" s="129"/>
      <c r="I204" s="129"/>
      <c r="J204" s="129"/>
      <c r="K204" s="129"/>
      <c r="L204" s="129"/>
      <c r="M204" s="129"/>
      <c r="N204" s="129"/>
      <c r="O204" s="129"/>
      <c r="P204" s="129"/>
      <c r="Q204" s="129"/>
      <c r="R204" s="129"/>
    </row>
    <row r="205" spans="1:18" ht="14.5" x14ac:dyDescent="0.35">
      <c r="A205" s="128"/>
      <c r="B205" s="128"/>
      <c r="C205" s="128"/>
      <c r="D205" s="129"/>
      <c r="E205" s="129"/>
      <c r="F205" s="129"/>
      <c r="G205" s="129"/>
      <c r="H205" s="129"/>
      <c r="I205" s="129"/>
      <c r="J205" s="129"/>
      <c r="K205" s="129"/>
      <c r="L205" s="129"/>
      <c r="M205" s="129"/>
      <c r="N205" s="129"/>
      <c r="O205" s="129"/>
      <c r="P205" s="129"/>
      <c r="Q205" s="129"/>
      <c r="R205" s="129"/>
    </row>
    <row r="206" spans="1:18" ht="14.5" x14ac:dyDescent="0.35">
      <c r="A206" s="128"/>
      <c r="B206" s="128"/>
      <c r="C206" s="128"/>
      <c r="D206" s="129"/>
      <c r="E206" s="129"/>
      <c r="F206" s="129"/>
      <c r="G206" s="129"/>
      <c r="H206" s="129"/>
      <c r="I206" s="129"/>
      <c r="J206" s="129"/>
      <c r="K206" s="129"/>
      <c r="L206" s="129"/>
      <c r="M206" s="129"/>
      <c r="N206" s="129"/>
      <c r="O206" s="129"/>
      <c r="P206" s="129"/>
      <c r="Q206" s="129"/>
      <c r="R206" s="129"/>
    </row>
    <row r="207" spans="1:18" ht="14.5" x14ac:dyDescent="0.35">
      <c r="A207" s="128"/>
      <c r="B207" s="128"/>
      <c r="C207" s="128"/>
      <c r="D207" s="129"/>
      <c r="E207" s="129"/>
      <c r="F207" s="129"/>
      <c r="G207" s="129"/>
      <c r="H207" s="129"/>
      <c r="I207" s="129"/>
      <c r="J207" s="129"/>
      <c r="K207" s="129"/>
      <c r="L207" s="129"/>
      <c r="M207" s="129"/>
      <c r="N207" s="129"/>
      <c r="O207" s="129"/>
      <c r="P207" s="129"/>
      <c r="Q207" s="129"/>
      <c r="R207" s="129"/>
    </row>
    <row r="208" spans="1:18" ht="14.5" x14ac:dyDescent="0.35">
      <c r="A208" s="128"/>
      <c r="B208" s="128"/>
      <c r="C208" s="128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9"/>
      <c r="Q208" s="129"/>
      <c r="R208" s="129"/>
    </row>
    <row r="209" spans="1:18" ht="14.5" x14ac:dyDescent="0.35">
      <c r="A209" s="128"/>
      <c r="B209" s="128"/>
      <c r="C209" s="128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9"/>
      <c r="Q209" s="129"/>
      <c r="R209" s="129"/>
    </row>
    <row r="210" spans="1:18" ht="14.5" x14ac:dyDescent="0.35">
      <c r="A210" s="128"/>
      <c r="B210" s="128"/>
      <c r="C210" s="128"/>
      <c r="D210" s="129"/>
      <c r="E210" s="129"/>
      <c r="F210" s="129"/>
      <c r="G210" s="129"/>
      <c r="H210" s="129"/>
      <c r="I210" s="129"/>
      <c r="J210" s="129"/>
      <c r="K210" s="129"/>
      <c r="L210" s="129"/>
      <c r="M210" s="129"/>
      <c r="N210" s="129"/>
      <c r="O210" s="129"/>
      <c r="P210" s="129"/>
      <c r="Q210" s="129"/>
      <c r="R210" s="129"/>
    </row>
    <row r="211" spans="1:18" ht="14.5" x14ac:dyDescent="0.35">
      <c r="A211" s="128"/>
      <c r="B211" s="128"/>
      <c r="C211" s="128"/>
      <c r="D211" s="129"/>
      <c r="E211" s="129"/>
      <c r="F211" s="129"/>
      <c r="G211" s="129"/>
      <c r="H211" s="129"/>
      <c r="I211" s="129"/>
      <c r="J211" s="129"/>
      <c r="K211" s="129"/>
      <c r="L211" s="129"/>
      <c r="M211" s="129"/>
      <c r="N211" s="129"/>
      <c r="O211" s="129"/>
      <c r="P211" s="129"/>
      <c r="Q211" s="129"/>
      <c r="R211" s="129"/>
    </row>
    <row r="212" spans="1:18" ht="14.5" x14ac:dyDescent="0.35">
      <c r="A212" s="128"/>
      <c r="B212" s="128"/>
      <c r="C212" s="128"/>
      <c r="D212" s="129"/>
      <c r="E212" s="129"/>
      <c r="F212" s="129"/>
      <c r="G212" s="129"/>
      <c r="H212" s="129"/>
      <c r="I212" s="129"/>
      <c r="J212" s="129"/>
      <c r="K212" s="129"/>
      <c r="L212" s="129"/>
      <c r="M212" s="129"/>
      <c r="N212" s="129"/>
      <c r="O212" s="129"/>
      <c r="P212" s="129"/>
      <c r="Q212" s="129"/>
      <c r="R212" s="129"/>
    </row>
    <row r="213" spans="1:18" ht="14.5" x14ac:dyDescent="0.35">
      <c r="A213" s="128"/>
      <c r="B213" s="128"/>
      <c r="C213" s="128"/>
      <c r="D213" s="129"/>
      <c r="E213" s="129"/>
      <c r="F213" s="129"/>
      <c r="G213" s="129"/>
      <c r="H213" s="129"/>
      <c r="I213" s="129"/>
      <c r="J213" s="129"/>
      <c r="K213" s="129"/>
      <c r="L213" s="129"/>
      <c r="M213" s="129"/>
      <c r="N213" s="129"/>
      <c r="O213" s="129"/>
      <c r="P213" s="129"/>
      <c r="Q213" s="129"/>
      <c r="R213" s="129"/>
    </row>
    <row r="214" spans="1:18" ht="14.5" x14ac:dyDescent="0.35">
      <c r="A214" s="128"/>
      <c r="B214" s="128"/>
      <c r="C214" s="128"/>
      <c r="D214" s="129"/>
      <c r="E214" s="129"/>
      <c r="F214" s="129"/>
      <c r="G214" s="129"/>
      <c r="H214" s="129"/>
      <c r="I214" s="129"/>
      <c r="J214" s="129"/>
      <c r="K214" s="129"/>
      <c r="L214" s="129"/>
      <c r="M214" s="129"/>
      <c r="N214" s="129"/>
      <c r="O214" s="129"/>
      <c r="P214" s="129"/>
      <c r="Q214" s="129"/>
      <c r="R214" s="129"/>
    </row>
    <row r="215" spans="1:18" ht="14.5" x14ac:dyDescent="0.35">
      <c r="A215" s="128"/>
      <c r="B215" s="128"/>
      <c r="C215" s="128"/>
      <c r="D215" s="129"/>
      <c r="E215" s="129"/>
      <c r="F215" s="129"/>
      <c r="G215" s="129"/>
      <c r="H215" s="129"/>
      <c r="I215" s="129"/>
      <c r="J215" s="129"/>
      <c r="K215" s="129"/>
      <c r="L215" s="129"/>
      <c r="M215" s="129"/>
      <c r="N215" s="129"/>
      <c r="O215" s="129"/>
      <c r="P215" s="129"/>
      <c r="Q215" s="129"/>
      <c r="R215" s="129"/>
    </row>
    <row r="216" spans="1:18" ht="14.5" x14ac:dyDescent="0.35">
      <c r="A216" s="128"/>
      <c r="B216" s="128"/>
      <c r="C216" s="128"/>
      <c r="D216" s="129"/>
      <c r="E216" s="129"/>
      <c r="F216" s="129"/>
      <c r="G216" s="129"/>
      <c r="H216" s="129"/>
      <c r="I216" s="129"/>
      <c r="J216" s="129"/>
      <c r="K216" s="129"/>
      <c r="L216" s="129"/>
      <c r="M216" s="129"/>
      <c r="N216" s="129"/>
      <c r="O216" s="129"/>
      <c r="P216" s="129"/>
      <c r="Q216" s="129"/>
      <c r="R216" s="129"/>
    </row>
    <row r="217" spans="1:18" ht="14.5" x14ac:dyDescent="0.35">
      <c r="A217" s="128"/>
      <c r="B217" s="128"/>
      <c r="C217" s="128"/>
      <c r="D217" s="129"/>
      <c r="E217" s="129"/>
      <c r="F217" s="129"/>
      <c r="G217" s="129"/>
      <c r="H217" s="129"/>
      <c r="I217" s="129"/>
      <c r="J217" s="129"/>
      <c r="K217" s="129"/>
      <c r="L217" s="129"/>
      <c r="M217" s="129"/>
      <c r="N217" s="129"/>
      <c r="O217" s="129"/>
      <c r="P217" s="129"/>
      <c r="Q217" s="129"/>
      <c r="R217" s="129"/>
    </row>
    <row r="218" spans="1:18" ht="14.5" x14ac:dyDescent="0.35">
      <c r="A218" s="128"/>
      <c r="B218" s="128"/>
      <c r="C218" s="128"/>
      <c r="D218" s="129"/>
      <c r="E218" s="129"/>
      <c r="F218" s="129"/>
      <c r="G218" s="129"/>
      <c r="H218" s="129"/>
      <c r="I218" s="129"/>
      <c r="J218" s="129"/>
      <c r="K218" s="129"/>
      <c r="L218" s="129"/>
      <c r="M218" s="129"/>
      <c r="N218" s="129"/>
      <c r="O218" s="129"/>
      <c r="P218" s="129"/>
      <c r="Q218" s="129"/>
      <c r="R218" s="129"/>
    </row>
    <row r="219" spans="1:18" ht="14.5" x14ac:dyDescent="0.35">
      <c r="A219" s="128"/>
      <c r="B219" s="128"/>
      <c r="C219" s="128"/>
      <c r="D219" s="129"/>
      <c r="E219" s="129"/>
      <c r="F219" s="129"/>
      <c r="G219" s="129"/>
      <c r="H219" s="129"/>
      <c r="I219" s="129"/>
      <c r="J219" s="129"/>
      <c r="K219" s="129"/>
      <c r="L219" s="129"/>
      <c r="M219" s="129"/>
      <c r="N219" s="129"/>
      <c r="O219" s="129"/>
      <c r="P219" s="129"/>
      <c r="Q219" s="129"/>
      <c r="R219" s="129"/>
    </row>
    <row r="220" spans="1:18" ht="14.5" x14ac:dyDescent="0.35">
      <c r="A220" s="128"/>
      <c r="B220" s="128"/>
      <c r="C220" s="128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9"/>
      <c r="Q220" s="129"/>
      <c r="R220" s="129"/>
    </row>
    <row r="221" spans="1:18" ht="14.5" x14ac:dyDescent="0.35">
      <c r="A221" s="128"/>
      <c r="B221" s="128"/>
      <c r="C221" s="128"/>
      <c r="D221" s="129"/>
      <c r="E221" s="129"/>
      <c r="F221" s="129"/>
      <c r="G221" s="129"/>
      <c r="H221" s="129"/>
      <c r="I221" s="129"/>
      <c r="J221" s="129"/>
      <c r="K221" s="129"/>
      <c r="L221" s="129"/>
      <c r="M221" s="129"/>
      <c r="N221" s="129"/>
      <c r="O221" s="129"/>
      <c r="P221" s="129"/>
      <c r="Q221" s="129"/>
      <c r="R221" s="129"/>
    </row>
    <row r="222" spans="1:18" ht="14.5" x14ac:dyDescent="0.35">
      <c r="A222" s="128"/>
      <c r="B222" s="128"/>
      <c r="C222" s="128"/>
      <c r="D222" s="129"/>
      <c r="E222" s="129"/>
      <c r="F222" s="129"/>
      <c r="G222" s="129"/>
      <c r="H222" s="129"/>
      <c r="I222" s="129"/>
      <c r="J222" s="129"/>
      <c r="K222" s="129"/>
      <c r="L222" s="129"/>
      <c r="M222" s="129"/>
      <c r="N222" s="129"/>
      <c r="O222" s="129"/>
      <c r="P222" s="129"/>
      <c r="Q222" s="129"/>
      <c r="R222" s="129"/>
    </row>
    <row r="223" spans="1:18" ht="14.5" x14ac:dyDescent="0.35">
      <c r="A223" s="128"/>
      <c r="B223" s="128"/>
      <c r="C223" s="128"/>
      <c r="D223" s="129"/>
      <c r="E223" s="129"/>
      <c r="F223" s="129"/>
      <c r="G223" s="129"/>
      <c r="H223" s="129"/>
      <c r="I223" s="129"/>
      <c r="J223" s="129"/>
      <c r="K223" s="129"/>
      <c r="L223" s="129"/>
      <c r="M223" s="129"/>
      <c r="N223" s="129"/>
      <c r="O223" s="129"/>
      <c r="P223" s="129"/>
      <c r="Q223" s="129"/>
      <c r="R223" s="129"/>
    </row>
    <row r="224" spans="1:18" ht="14.5" x14ac:dyDescent="0.35">
      <c r="A224" s="128"/>
      <c r="B224" s="128"/>
      <c r="C224" s="128"/>
      <c r="D224" s="129"/>
      <c r="E224" s="129"/>
      <c r="F224" s="129"/>
      <c r="G224" s="129"/>
      <c r="H224" s="129"/>
      <c r="I224" s="129"/>
      <c r="J224" s="129"/>
      <c r="K224" s="129"/>
      <c r="L224" s="129"/>
      <c r="M224" s="129"/>
      <c r="N224" s="129"/>
      <c r="O224" s="129"/>
      <c r="P224" s="129"/>
      <c r="Q224" s="129"/>
      <c r="R224" s="129"/>
    </row>
    <row r="225" spans="1:18" ht="14.5" x14ac:dyDescent="0.35">
      <c r="A225" s="128"/>
      <c r="B225" s="128"/>
      <c r="C225" s="128"/>
      <c r="D225" s="129"/>
      <c r="E225" s="129"/>
      <c r="F225" s="129"/>
      <c r="G225" s="129"/>
      <c r="H225" s="129"/>
      <c r="I225" s="129"/>
      <c r="J225" s="129"/>
      <c r="K225" s="129"/>
      <c r="L225" s="129"/>
      <c r="M225" s="129"/>
      <c r="N225" s="129"/>
      <c r="O225" s="129"/>
      <c r="P225" s="129"/>
      <c r="Q225" s="129"/>
      <c r="R225" s="129"/>
    </row>
    <row r="226" spans="1:18" ht="14.5" x14ac:dyDescent="0.35">
      <c r="A226" s="128"/>
      <c r="B226" s="128"/>
      <c r="C226" s="128"/>
      <c r="D226" s="129"/>
      <c r="E226" s="129"/>
      <c r="F226" s="129"/>
      <c r="G226" s="129"/>
      <c r="H226" s="129"/>
      <c r="I226" s="129"/>
      <c r="J226" s="129"/>
      <c r="K226" s="129"/>
      <c r="L226" s="129"/>
      <c r="M226" s="129"/>
      <c r="N226" s="129"/>
      <c r="O226" s="129"/>
      <c r="P226" s="129"/>
      <c r="Q226" s="129"/>
      <c r="R226" s="129"/>
    </row>
    <row r="227" spans="1:18" ht="14.5" x14ac:dyDescent="0.35">
      <c r="A227" s="128"/>
      <c r="B227" s="128"/>
      <c r="C227" s="128"/>
      <c r="D227" s="129"/>
      <c r="E227" s="129"/>
      <c r="F227" s="129"/>
      <c r="G227" s="129"/>
      <c r="H227" s="129"/>
      <c r="I227" s="129"/>
      <c r="J227" s="129"/>
      <c r="K227" s="129"/>
      <c r="L227" s="129"/>
      <c r="M227" s="129"/>
      <c r="N227" s="129"/>
      <c r="O227" s="129"/>
      <c r="P227" s="129"/>
      <c r="Q227" s="129"/>
      <c r="R227" s="129"/>
    </row>
    <row r="228" spans="1:18" ht="14.5" x14ac:dyDescent="0.35">
      <c r="A228" s="128"/>
      <c r="B228" s="128"/>
      <c r="C228" s="128"/>
      <c r="D228" s="129"/>
      <c r="E228" s="129"/>
      <c r="F228" s="129"/>
      <c r="G228" s="129"/>
      <c r="H228" s="129"/>
      <c r="I228" s="129"/>
      <c r="J228" s="129"/>
      <c r="K228" s="129"/>
      <c r="L228" s="129"/>
      <c r="M228" s="129"/>
      <c r="N228" s="129"/>
      <c r="O228" s="129"/>
      <c r="P228" s="129"/>
      <c r="Q228" s="129"/>
      <c r="R228" s="129"/>
    </row>
    <row r="229" spans="1:18" ht="14.5" x14ac:dyDescent="0.35">
      <c r="A229" s="128"/>
      <c r="B229" s="128"/>
      <c r="C229" s="128"/>
      <c r="D229" s="129"/>
      <c r="E229" s="129"/>
      <c r="F229" s="129"/>
      <c r="G229" s="129"/>
      <c r="H229" s="129"/>
      <c r="I229" s="129"/>
      <c r="J229" s="129"/>
      <c r="K229" s="129"/>
      <c r="L229" s="129"/>
      <c r="M229" s="129"/>
      <c r="N229" s="129"/>
      <c r="O229" s="129"/>
      <c r="P229" s="129"/>
      <c r="Q229" s="129"/>
      <c r="R229" s="129"/>
    </row>
    <row r="230" spans="1:18" ht="14.5" x14ac:dyDescent="0.35">
      <c r="A230" s="128"/>
      <c r="B230" s="128"/>
      <c r="C230" s="128"/>
      <c r="D230" s="129"/>
      <c r="E230" s="129"/>
      <c r="F230" s="129"/>
      <c r="G230" s="129"/>
      <c r="H230" s="129"/>
      <c r="I230" s="129"/>
      <c r="J230" s="129"/>
      <c r="K230" s="129"/>
      <c r="L230" s="129"/>
      <c r="M230" s="129"/>
      <c r="N230" s="129"/>
      <c r="O230" s="129"/>
      <c r="P230" s="129"/>
      <c r="Q230" s="129"/>
      <c r="R230" s="129"/>
    </row>
    <row r="231" spans="1:18" ht="14.5" x14ac:dyDescent="0.35">
      <c r="A231" s="128"/>
      <c r="B231" s="128"/>
      <c r="C231" s="128"/>
      <c r="D231" s="129"/>
      <c r="E231" s="129"/>
      <c r="F231" s="129"/>
      <c r="G231" s="129"/>
      <c r="H231" s="129"/>
      <c r="I231" s="129"/>
      <c r="J231" s="129"/>
      <c r="K231" s="129"/>
      <c r="L231" s="129"/>
      <c r="M231" s="129"/>
      <c r="N231" s="129"/>
      <c r="O231" s="129"/>
      <c r="P231" s="129"/>
      <c r="Q231" s="129"/>
      <c r="R231" s="129"/>
    </row>
    <row r="232" spans="1:18" ht="14.5" x14ac:dyDescent="0.35">
      <c r="A232" s="128"/>
      <c r="B232" s="128"/>
      <c r="C232" s="128"/>
      <c r="D232" s="129"/>
      <c r="E232" s="129"/>
      <c r="F232" s="129"/>
      <c r="G232" s="129"/>
      <c r="H232" s="129"/>
      <c r="I232" s="129"/>
      <c r="J232" s="129"/>
      <c r="K232" s="129"/>
      <c r="L232" s="129"/>
      <c r="M232" s="129"/>
      <c r="N232" s="129"/>
      <c r="O232" s="129"/>
      <c r="P232" s="129"/>
      <c r="Q232" s="129"/>
      <c r="R232" s="129"/>
    </row>
    <row r="233" spans="1:18" ht="14.5" x14ac:dyDescent="0.35">
      <c r="A233" s="128"/>
      <c r="B233" s="128"/>
      <c r="C233" s="128"/>
      <c r="D233" s="129"/>
      <c r="E233" s="129"/>
      <c r="F233" s="129"/>
      <c r="G233" s="129"/>
      <c r="H233" s="129"/>
      <c r="I233" s="129"/>
      <c r="J233" s="129"/>
      <c r="K233" s="129"/>
      <c r="L233" s="129"/>
      <c r="M233" s="129"/>
      <c r="N233" s="129"/>
      <c r="O233" s="129"/>
      <c r="P233" s="129"/>
      <c r="Q233" s="129"/>
      <c r="R233" s="129"/>
    </row>
    <row r="234" spans="1:18" ht="14.5" x14ac:dyDescent="0.35">
      <c r="A234" s="128"/>
      <c r="B234" s="128"/>
      <c r="C234" s="128"/>
      <c r="D234" s="129"/>
      <c r="E234" s="129"/>
      <c r="F234" s="129"/>
      <c r="G234" s="129"/>
      <c r="H234" s="129"/>
      <c r="I234" s="129"/>
      <c r="J234" s="129"/>
      <c r="K234" s="129"/>
      <c r="L234" s="129"/>
      <c r="M234" s="129"/>
      <c r="N234" s="129"/>
      <c r="O234" s="129"/>
      <c r="P234" s="129"/>
      <c r="Q234" s="129"/>
      <c r="R234" s="129"/>
    </row>
    <row r="235" spans="1:18" ht="14.5" x14ac:dyDescent="0.35">
      <c r="A235" s="128"/>
      <c r="B235" s="128"/>
      <c r="C235" s="128"/>
      <c r="D235" s="129"/>
      <c r="E235" s="129"/>
      <c r="F235" s="129"/>
      <c r="G235" s="129"/>
      <c r="H235" s="129"/>
      <c r="I235" s="129"/>
      <c r="J235" s="129"/>
      <c r="K235" s="129"/>
      <c r="L235" s="129"/>
      <c r="M235" s="129"/>
      <c r="N235" s="129"/>
      <c r="O235" s="129"/>
      <c r="P235" s="129"/>
      <c r="Q235" s="129"/>
      <c r="R235" s="129"/>
    </row>
    <row r="236" spans="1:18" ht="14.5" x14ac:dyDescent="0.35">
      <c r="A236" s="128"/>
      <c r="B236" s="128"/>
      <c r="C236" s="128"/>
      <c r="D236" s="129"/>
      <c r="E236" s="129"/>
      <c r="F236" s="129"/>
      <c r="G236" s="129"/>
      <c r="H236" s="129"/>
      <c r="I236" s="129"/>
      <c r="J236" s="129"/>
      <c r="K236" s="129"/>
      <c r="L236" s="129"/>
      <c r="M236" s="129"/>
      <c r="N236" s="129"/>
      <c r="O236" s="129"/>
      <c r="P236" s="129"/>
      <c r="Q236" s="129"/>
      <c r="R236" s="129"/>
    </row>
    <row r="237" spans="1:18" ht="14.5" x14ac:dyDescent="0.35">
      <c r="A237" s="128"/>
      <c r="B237" s="128"/>
      <c r="C237" s="128"/>
      <c r="D237" s="129"/>
      <c r="E237" s="129"/>
      <c r="F237" s="129"/>
      <c r="G237" s="129"/>
      <c r="H237" s="129"/>
      <c r="I237" s="129"/>
      <c r="J237" s="129"/>
      <c r="K237" s="129"/>
      <c r="L237" s="129"/>
      <c r="M237" s="129"/>
      <c r="N237" s="129"/>
      <c r="O237" s="129"/>
      <c r="P237" s="129"/>
      <c r="Q237" s="129"/>
      <c r="R237" s="129"/>
    </row>
    <row r="238" spans="1:18" ht="14.5" x14ac:dyDescent="0.35">
      <c r="A238" s="128"/>
      <c r="B238" s="128"/>
      <c r="C238" s="128"/>
      <c r="D238" s="129"/>
      <c r="E238" s="129"/>
      <c r="F238" s="129"/>
      <c r="G238" s="129"/>
      <c r="H238" s="129"/>
      <c r="I238" s="129"/>
      <c r="J238" s="129"/>
      <c r="K238" s="129"/>
      <c r="L238" s="129"/>
      <c r="M238" s="129"/>
      <c r="N238" s="129"/>
      <c r="O238" s="129"/>
      <c r="P238" s="129"/>
      <c r="Q238" s="129"/>
      <c r="R238" s="129"/>
    </row>
    <row r="239" spans="1:18" ht="14.5" x14ac:dyDescent="0.35">
      <c r="A239" s="128"/>
      <c r="B239" s="128"/>
      <c r="C239" s="128"/>
      <c r="D239" s="129"/>
      <c r="E239" s="129"/>
      <c r="F239" s="129"/>
      <c r="G239" s="129"/>
      <c r="H239" s="129"/>
      <c r="I239" s="129"/>
      <c r="J239" s="129"/>
      <c r="K239" s="129"/>
      <c r="L239" s="129"/>
      <c r="M239" s="129"/>
      <c r="N239" s="129"/>
      <c r="O239" s="129"/>
      <c r="P239" s="129"/>
      <c r="Q239" s="129"/>
      <c r="R239" s="129"/>
    </row>
    <row r="240" spans="1:18" ht="14.5" x14ac:dyDescent="0.35">
      <c r="A240" s="128"/>
      <c r="B240" s="128"/>
      <c r="C240" s="128"/>
      <c r="D240" s="129"/>
      <c r="E240" s="129"/>
      <c r="F240" s="129"/>
      <c r="G240" s="129"/>
      <c r="H240" s="129"/>
      <c r="I240" s="129"/>
      <c r="J240" s="129"/>
      <c r="K240" s="129"/>
      <c r="L240" s="129"/>
      <c r="M240" s="129"/>
      <c r="N240" s="129"/>
      <c r="O240" s="129"/>
      <c r="P240" s="129"/>
      <c r="Q240" s="129"/>
      <c r="R240" s="129"/>
    </row>
    <row r="241" spans="1:18" ht="14.5" x14ac:dyDescent="0.35">
      <c r="A241" s="128"/>
      <c r="B241" s="128"/>
      <c r="C241" s="128"/>
      <c r="D241" s="129"/>
      <c r="E241" s="129"/>
      <c r="F241" s="129"/>
      <c r="G241" s="129"/>
      <c r="H241" s="129"/>
      <c r="I241" s="129"/>
      <c r="J241" s="129"/>
      <c r="K241" s="129"/>
      <c r="L241" s="129"/>
      <c r="M241" s="129"/>
      <c r="N241" s="129"/>
      <c r="O241" s="129"/>
      <c r="P241" s="129"/>
      <c r="Q241" s="129"/>
      <c r="R241" s="129"/>
    </row>
    <row r="242" spans="1:18" ht="14.5" x14ac:dyDescent="0.35">
      <c r="A242" s="128"/>
      <c r="B242" s="128"/>
      <c r="C242" s="128"/>
      <c r="D242" s="129"/>
      <c r="E242" s="129"/>
      <c r="F242" s="129"/>
      <c r="G242" s="129"/>
      <c r="H242" s="129"/>
      <c r="I242" s="129"/>
      <c r="J242" s="129"/>
      <c r="K242" s="129"/>
      <c r="L242" s="129"/>
      <c r="M242" s="129"/>
      <c r="N242" s="129"/>
      <c r="O242" s="129"/>
      <c r="P242" s="129"/>
      <c r="Q242" s="129"/>
      <c r="R242" s="129"/>
    </row>
    <row r="243" spans="1:18" ht="14.5" x14ac:dyDescent="0.35">
      <c r="A243" s="128"/>
      <c r="B243" s="128"/>
      <c r="C243" s="128"/>
      <c r="D243" s="129"/>
      <c r="E243" s="129"/>
      <c r="F243" s="129"/>
      <c r="G243" s="129"/>
      <c r="H243" s="129"/>
      <c r="I243" s="129"/>
      <c r="J243" s="129"/>
      <c r="K243" s="129"/>
      <c r="L243" s="129"/>
      <c r="M243" s="129"/>
      <c r="N243" s="129"/>
      <c r="O243" s="129"/>
      <c r="P243" s="129"/>
      <c r="Q243" s="129"/>
      <c r="R243" s="129"/>
    </row>
    <row r="244" spans="1:18" ht="14.5" x14ac:dyDescent="0.35">
      <c r="A244" s="128"/>
      <c r="B244" s="128"/>
      <c r="C244" s="128"/>
      <c r="D244" s="129"/>
      <c r="E244" s="129"/>
      <c r="F244" s="129"/>
      <c r="G244" s="129"/>
      <c r="H244" s="129"/>
      <c r="I244" s="129"/>
      <c r="J244" s="129"/>
      <c r="K244" s="129"/>
      <c r="L244" s="129"/>
      <c r="M244" s="129"/>
      <c r="N244" s="129"/>
      <c r="O244" s="129"/>
      <c r="P244" s="129"/>
      <c r="Q244" s="129"/>
      <c r="R244" s="129"/>
    </row>
    <row r="245" spans="1:18" ht="14.5" x14ac:dyDescent="0.35">
      <c r="A245" s="128"/>
      <c r="B245" s="128"/>
      <c r="C245" s="128"/>
      <c r="D245" s="129"/>
      <c r="E245" s="129"/>
      <c r="F245" s="129"/>
      <c r="G245" s="129"/>
      <c r="H245" s="129"/>
      <c r="I245" s="129"/>
      <c r="J245" s="129"/>
      <c r="K245" s="129"/>
      <c r="L245" s="129"/>
      <c r="M245" s="129"/>
      <c r="N245" s="129"/>
      <c r="O245" s="129"/>
      <c r="P245" s="129"/>
      <c r="Q245" s="129"/>
      <c r="R245" s="129"/>
    </row>
    <row r="246" spans="1:18" ht="14.5" x14ac:dyDescent="0.35">
      <c r="A246" s="128"/>
      <c r="B246" s="128"/>
      <c r="C246" s="128"/>
      <c r="D246" s="129"/>
      <c r="E246" s="129"/>
      <c r="F246" s="129"/>
      <c r="G246" s="129"/>
      <c r="H246" s="129"/>
      <c r="I246" s="129"/>
      <c r="J246" s="129"/>
      <c r="K246" s="129"/>
      <c r="L246" s="129"/>
      <c r="M246" s="129"/>
      <c r="N246" s="129"/>
      <c r="O246" s="129"/>
      <c r="P246" s="129"/>
      <c r="Q246" s="129"/>
      <c r="R246" s="129"/>
    </row>
    <row r="247" spans="1:18" ht="14.5" x14ac:dyDescent="0.35">
      <c r="A247" s="128"/>
      <c r="B247" s="128"/>
      <c r="C247" s="128"/>
      <c r="D247" s="129"/>
      <c r="E247" s="129"/>
      <c r="F247" s="129"/>
      <c r="G247" s="129"/>
      <c r="H247" s="129"/>
      <c r="I247" s="129"/>
      <c r="J247" s="129"/>
      <c r="K247" s="129"/>
      <c r="L247" s="129"/>
      <c r="M247" s="129"/>
      <c r="N247" s="129"/>
      <c r="O247" s="129"/>
      <c r="P247" s="129"/>
      <c r="Q247" s="129"/>
      <c r="R247" s="129"/>
    </row>
    <row r="248" spans="1:18" ht="14.5" x14ac:dyDescent="0.35">
      <c r="A248" s="128"/>
      <c r="B248" s="128"/>
      <c r="C248" s="128"/>
      <c r="D248" s="129"/>
      <c r="E248" s="129"/>
      <c r="F248" s="129"/>
      <c r="G248" s="129"/>
      <c r="H248" s="129"/>
      <c r="I248" s="129"/>
      <c r="J248" s="129"/>
      <c r="K248" s="129"/>
      <c r="L248" s="129"/>
      <c r="M248" s="129"/>
      <c r="N248" s="129"/>
      <c r="O248" s="129"/>
      <c r="P248" s="129"/>
      <c r="Q248" s="129"/>
      <c r="R248" s="129"/>
    </row>
    <row r="249" spans="1:18" ht="14.5" x14ac:dyDescent="0.35">
      <c r="A249" s="128"/>
      <c r="B249" s="128"/>
      <c r="C249" s="128"/>
      <c r="D249" s="129"/>
      <c r="E249" s="129"/>
      <c r="F249" s="129"/>
      <c r="G249" s="129"/>
      <c r="H249" s="129"/>
      <c r="I249" s="129"/>
      <c r="J249" s="129"/>
      <c r="K249" s="129"/>
      <c r="L249" s="129"/>
      <c r="M249" s="129"/>
      <c r="N249" s="129"/>
      <c r="O249" s="129"/>
      <c r="P249" s="129"/>
      <c r="Q249" s="129"/>
      <c r="R249" s="129"/>
    </row>
    <row r="250" spans="1:18" ht="14.5" x14ac:dyDescent="0.35">
      <c r="A250" s="128"/>
      <c r="B250" s="128"/>
      <c r="C250" s="128"/>
      <c r="D250" s="129"/>
      <c r="E250" s="129"/>
      <c r="F250" s="129"/>
      <c r="G250" s="129"/>
      <c r="H250" s="129"/>
      <c r="I250" s="129"/>
      <c r="J250" s="129"/>
      <c r="K250" s="129"/>
      <c r="L250" s="129"/>
      <c r="M250" s="129"/>
      <c r="N250" s="129"/>
      <c r="O250" s="129"/>
      <c r="P250" s="129"/>
      <c r="Q250" s="129"/>
      <c r="R250" s="129"/>
    </row>
    <row r="251" spans="1:18" ht="14.5" x14ac:dyDescent="0.35">
      <c r="A251" s="128"/>
      <c r="B251" s="128"/>
      <c r="C251" s="128"/>
      <c r="D251" s="129"/>
      <c r="E251" s="129"/>
      <c r="F251" s="129"/>
      <c r="G251" s="129"/>
      <c r="H251" s="129"/>
      <c r="I251" s="129"/>
      <c r="J251" s="129"/>
      <c r="K251" s="129"/>
      <c r="L251" s="129"/>
      <c r="M251" s="129"/>
      <c r="N251" s="129"/>
      <c r="O251" s="129"/>
      <c r="P251" s="129"/>
      <c r="Q251" s="129"/>
      <c r="R251" s="129"/>
    </row>
    <row r="252" spans="1:18" ht="14.5" x14ac:dyDescent="0.35">
      <c r="A252" s="128"/>
      <c r="B252" s="128"/>
      <c r="C252" s="128"/>
      <c r="D252" s="129"/>
      <c r="E252" s="129"/>
      <c r="F252" s="129"/>
      <c r="G252" s="129"/>
      <c r="H252" s="129"/>
      <c r="I252" s="129"/>
      <c r="J252" s="129"/>
      <c r="K252" s="129"/>
      <c r="L252" s="129"/>
      <c r="M252" s="129"/>
      <c r="N252" s="129"/>
      <c r="O252" s="129"/>
      <c r="P252" s="129"/>
      <c r="Q252" s="129"/>
      <c r="R252" s="129"/>
    </row>
    <row r="253" spans="1:18" ht="14.5" x14ac:dyDescent="0.35">
      <c r="A253" s="128"/>
      <c r="B253" s="128"/>
      <c r="C253" s="128"/>
      <c r="D253" s="129"/>
      <c r="E253" s="129"/>
      <c r="F253" s="129"/>
      <c r="G253" s="129"/>
      <c r="H253" s="129"/>
      <c r="I253" s="129"/>
      <c r="J253" s="129"/>
      <c r="K253" s="129"/>
      <c r="L253" s="129"/>
      <c r="M253" s="129"/>
      <c r="N253" s="129"/>
      <c r="O253" s="129"/>
      <c r="P253" s="129"/>
      <c r="Q253" s="129"/>
      <c r="R253" s="129"/>
    </row>
    <row r="254" spans="1:18" ht="14.5" x14ac:dyDescent="0.35">
      <c r="A254" s="128"/>
      <c r="B254" s="128"/>
      <c r="C254" s="128"/>
      <c r="D254" s="129"/>
      <c r="E254" s="129"/>
      <c r="F254" s="129"/>
      <c r="G254" s="129"/>
      <c r="H254" s="129"/>
      <c r="I254" s="129"/>
      <c r="J254" s="129"/>
      <c r="K254" s="129"/>
      <c r="L254" s="129"/>
      <c r="M254" s="129"/>
      <c r="N254" s="129"/>
      <c r="O254" s="129"/>
      <c r="P254" s="129"/>
      <c r="Q254" s="129"/>
      <c r="R254" s="129"/>
    </row>
    <row r="255" spans="1:18" ht="14.5" x14ac:dyDescent="0.35">
      <c r="A255" s="128"/>
      <c r="B255" s="128"/>
      <c r="C255" s="128"/>
      <c r="D255" s="129"/>
      <c r="E255" s="129"/>
      <c r="F255" s="129"/>
      <c r="G255" s="129"/>
      <c r="H255" s="129"/>
      <c r="I255" s="129"/>
      <c r="J255" s="129"/>
      <c r="K255" s="129"/>
      <c r="L255" s="129"/>
      <c r="M255" s="129"/>
      <c r="N255" s="129"/>
      <c r="O255" s="129"/>
      <c r="P255" s="129"/>
      <c r="Q255" s="129"/>
      <c r="R255" s="129"/>
    </row>
    <row r="256" spans="1:18" ht="14.5" x14ac:dyDescent="0.35">
      <c r="A256" s="128"/>
      <c r="B256" s="128"/>
      <c r="C256" s="128"/>
      <c r="D256" s="129"/>
      <c r="E256" s="129"/>
      <c r="F256" s="129"/>
      <c r="G256" s="129"/>
      <c r="H256" s="129"/>
      <c r="I256" s="129"/>
      <c r="J256" s="129"/>
      <c r="K256" s="129"/>
      <c r="L256" s="129"/>
      <c r="M256" s="129"/>
      <c r="N256" s="129"/>
      <c r="O256" s="129"/>
      <c r="P256" s="129"/>
      <c r="Q256" s="129"/>
      <c r="R256" s="129"/>
    </row>
    <row r="257" spans="1:18" ht="14.5" x14ac:dyDescent="0.35">
      <c r="A257" s="128"/>
      <c r="B257" s="128"/>
      <c r="C257" s="128"/>
      <c r="D257" s="129"/>
      <c r="E257" s="129"/>
      <c r="F257" s="129"/>
      <c r="G257" s="129"/>
      <c r="H257" s="129"/>
      <c r="I257" s="129"/>
      <c r="J257" s="129"/>
      <c r="K257" s="129"/>
      <c r="L257" s="129"/>
      <c r="M257" s="129"/>
      <c r="N257" s="129"/>
      <c r="O257" s="129"/>
      <c r="P257" s="129"/>
      <c r="Q257" s="129"/>
      <c r="R257" s="129"/>
    </row>
    <row r="258" spans="1:18" ht="14.5" x14ac:dyDescent="0.35">
      <c r="A258" s="128"/>
      <c r="B258" s="128"/>
      <c r="C258" s="128"/>
      <c r="D258" s="129"/>
      <c r="E258" s="129"/>
      <c r="F258" s="129"/>
      <c r="G258" s="129"/>
      <c r="H258" s="129"/>
      <c r="I258" s="129"/>
      <c r="J258" s="129"/>
      <c r="K258" s="129"/>
      <c r="L258" s="129"/>
      <c r="M258" s="129"/>
      <c r="N258" s="129"/>
      <c r="O258" s="129"/>
      <c r="P258" s="129"/>
      <c r="Q258" s="129"/>
      <c r="R258" s="129"/>
    </row>
    <row r="259" spans="1:18" ht="14.5" x14ac:dyDescent="0.35">
      <c r="A259" s="128"/>
      <c r="B259" s="128"/>
      <c r="C259" s="128"/>
      <c r="D259" s="129"/>
      <c r="E259" s="129"/>
      <c r="F259" s="129"/>
      <c r="G259" s="129"/>
      <c r="H259" s="129"/>
      <c r="I259" s="129"/>
      <c r="J259" s="129"/>
      <c r="K259" s="129"/>
      <c r="L259" s="129"/>
      <c r="M259" s="129"/>
      <c r="N259" s="129"/>
      <c r="O259" s="129"/>
      <c r="P259" s="129"/>
      <c r="Q259" s="129"/>
      <c r="R259" s="129"/>
    </row>
    <row r="260" spans="1:18" ht="14.5" x14ac:dyDescent="0.35">
      <c r="A260" s="128"/>
      <c r="B260" s="128"/>
      <c r="C260" s="128"/>
      <c r="D260" s="129"/>
      <c r="E260" s="129"/>
      <c r="F260" s="129"/>
      <c r="G260" s="129"/>
      <c r="H260" s="129"/>
      <c r="I260" s="129"/>
      <c r="J260" s="129"/>
      <c r="K260" s="129"/>
      <c r="L260" s="129"/>
      <c r="M260" s="129"/>
      <c r="N260" s="129"/>
      <c r="O260" s="129"/>
      <c r="P260" s="129"/>
      <c r="Q260" s="129"/>
      <c r="R260" s="129"/>
    </row>
    <row r="261" spans="1:18" ht="14.5" x14ac:dyDescent="0.35">
      <c r="A261" s="128"/>
      <c r="B261" s="128"/>
      <c r="C261" s="128"/>
      <c r="D261" s="129"/>
      <c r="E261" s="129"/>
      <c r="F261" s="129"/>
      <c r="G261" s="129"/>
      <c r="H261" s="129"/>
      <c r="I261" s="129"/>
      <c r="J261" s="129"/>
      <c r="K261" s="129"/>
      <c r="L261" s="129"/>
      <c r="M261" s="129"/>
      <c r="N261" s="129"/>
      <c r="O261" s="129"/>
      <c r="P261" s="129"/>
      <c r="Q261" s="129"/>
      <c r="R261" s="129"/>
    </row>
    <row r="262" spans="1:18" ht="14.5" x14ac:dyDescent="0.35">
      <c r="A262" s="128"/>
      <c r="B262" s="128"/>
      <c r="C262" s="128"/>
      <c r="D262" s="129"/>
      <c r="E262" s="129"/>
      <c r="F262" s="129"/>
      <c r="G262" s="129"/>
      <c r="H262" s="129"/>
      <c r="I262" s="129"/>
      <c r="J262" s="129"/>
      <c r="K262" s="129"/>
      <c r="L262" s="129"/>
      <c r="M262" s="129"/>
      <c r="N262" s="129"/>
      <c r="O262" s="129"/>
      <c r="P262" s="129"/>
      <c r="Q262" s="129"/>
      <c r="R262" s="129"/>
    </row>
    <row r="263" spans="1:18" ht="14.5" x14ac:dyDescent="0.35">
      <c r="A263" s="128"/>
      <c r="B263" s="128"/>
      <c r="C263" s="128"/>
      <c r="D263" s="129"/>
      <c r="E263" s="129"/>
      <c r="F263" s="129"/>
      <c r="G263" s="129"/>
      <c r="H263" s="129"/>
      <c r="I263" s="129"/>
      <c r="J263" s="129"/>
      <c r="K263" s="129"/>
      <c r="L263" s="129"/>
      <c r="M263" s="129"/>
      <c r="N263" s="129"/>
      <c r="O263" s="129"/>
      <c r="P263" s="129"/>
      <c r="Q263" s="129"/>
      <c r="R263" s="129"/>
    </row>
    <row r="264" spans="1:18" ht="14.5" x14ac:dyDescent="0.35">
      <c r="A264" s="128"/>
      <c r="B264" s="128"/>
      <c r="C264" s="128"/>
      <c r="D264" s="129"/>
      <c r="E264" s="129"/>
      <c r="F264" s="129"/>
      <c r="G264" s="129"/>
      <c r="H264" s="129"/>
      <c r="I264" s="129"/>
      <c r="J264" s="129"/>
      <c r="K264" s="129"/>
      <c r="L264" s="129"/>
      <c r="M264" s="129"/>
      <c r="N264" s="129"/>
      <c r="O264" s="129"/>
      <c r="P264" s="129"/>
      <c r="Q264" s="129"/>
      <c r="R264" s="129"/>
    </row>
    <row r="265" spans="1:18" ht="14.5" x14ac:dyDescent="0.35">
      <c r="A265" s="128"/>
      <c r="B265" s="128"/>
      <c r="C265" s="128"/>
      <c r="D265" s="129"/>
      <c r="E265" s="129"/>
      <c r="F265" s="129"/>
      <c r="G265" s="129"/>
      <c r="H265" s="129"/>
      <c r="I265" s="129"/>
      <c r="J265" s="129"/>
      <c r="K265" s="129"/>
      <c r="L265" s="129"/>
      <c r="M265" s="129"/>
      <c r="N265" s="129"/>
      <c r="O265" s="129"/>
      <c r="P265" s="129"/>
      <c r="Q265" s="129"/>
      <c r="R265" s="129"/>
    </row>
    <row r="266" spans="1:18" ht="14.5" x14ac:dyDescent="0.35">
      <c r="A266" s="128"/>
      <c r="B266" s="128"/>
      <c r="C266" s="128"/>
      <c r="D266" s="129"/>
      <c r="E266" s="129"/>
      <c r="F266" s="129"/>
      <c r="G266" s="129"/>
      <c r="H266" s="129"/>
      <c r="I266" s="129"/>
      <c r="J266" s="129"/>
      <c r="K266" s="129"/>
      <c r="L266" s="129"/>
      <c r="M266" s="129"/>
      <c r="N266" s="129"/>
      <c r="O266" s="129"/>
      <c r="P266" s="129"/>
      <c r="Q266" s="129"/>
      <c r="R266" s="129"/>
    </row>
    <row r="267" spans="1:18" ht="14.5" x14ac:dyDescent="0.35">
      <c r="A267" s="128"/>
      <c r="B267" s="128"/>
      <c r="C267" s="128"/>
      <c r="D267" s="129"/>
      <c r="E267" s="129"/>
      <c r="F267" s="129"/>
      <c r="G267" s="129"/>
      <c r="H267" s="129"/>
      <c r="I267" s="129"/>
      <c r="J267" s="129"/>
      <c r="K267" s="129"/>
      <c r="L267" s="129"/>
      <c r="M267" s="129"/>
      <c r="N267" s="129"/>
      <c r="O267" s="129"/>
      <c r="P267" s="129"/>
      <c r="Q267" s="129"/>
      <c r="R267" s="129"/>
    </row>
    <row r="268" spans="1:18" ht="14.5" x14ac:dyDescent="0.35">
      <c r="A268" s="128"/>
      <c r="B268" s="128"/>
      <c r="C268" s="128"/>
      <c r="D268" s="129"/>
      <c r="E268" s="129"/>
      <c r="F268" s="129"/>
      <c r="G268" s="129"/>
      <c r="H268" s="129"/>
      <c r="I268" s="129"/>
      <c r="J268" s="129"/>
      <c r="K268" s="129"/>
      <c r="L268" s="129"/>
      <c r="M268" s="129"/>
      <c r="N268" s="129"/>
      <c r="O268" s="129"/>
      <c r="P268" s="129"/>
      <c r="Q268" s="129"/>
      <c r="R268" s="129"/>
    </row>
    <row r="269" spans="1:18" ht="14.5" x14ac:dyDescent="0.35">
      <c r="A269" s="128"/>
      <c r="B269" s="128"/>
      <c r="C269" s="128"/>
      <c r="D269" s="129"/>
      <c r="E269" s="129"/>
      <c r="F269" s="129"/>
      <c r="G269" s="129"/>
      <c r="H269" s="129"/>
      <c r="I269" s="129"/>
      <c r="J269" s="129"/>
      <c r="K269" s="129"/>
      <c r="L269" s="129"/>
      <c r="M269" s="129"/>
      <c r="N269" s="129"/>
      <c r="O269" s="129"/>
      <c r="P269" s="129"/>
      <c r="Q269" s="129"/>
      <c r="R269" s="129"/>
    </row>
    <row r="270" spans="1:18" ht="14.5" x14ac:dyDescent="0.35">
      <c r="A270" s="128"/>
      <c r="B270" s="128"/>
      <c r="C270" s="128"/>
      <c r="D270" s="129"/>
      <c r="E270" s="129"/>
      <c r="F270" s="129"/>
      <c r="G270" s="129"/>
      <c r="H270" s="129"/>
      <c r="I270" s="129"/>
      <c r="J270" s="129"/>
      <c r="K270" s="129"/>
      <c r="L270" s="129"/>
      <c r="M270" s="129"/>
      <c r="N270" s="129"/>
      <c r="O270" s="129"/>
      <c r="P270" s="129"/>
      <c r="Q270" s="129"/>
      <c r="R270" s="129"/>
    </row>
    <row r="271" spans="1:18" ht="14.5" x14ac:dyDescent="0.35">
      <c r="A271" s="128"/>
      <c r="B271" s="128"/>
      <c r="C271" s="128"/>
      <c r="D271" s="129"/>
      <c r="E271" s="129"/>
      <c r="F271" s="129"/>
      <c r="G271" s="129"/>
      <c r="H271" s="129"/>
      <c r="I271" s="129"/>
      <c r="J271" s="129"/>
      <c r="K271" s="129"/>
      <c r="L271" s="129"/>
      <c r="M271" s="129"/>
      <c r="N271" s="129"/>
      <c r="O271" s="129"/>
      <c r="P271" s="129"/>
      <c r="Q271" s="129"/>
      <c r="R271" s="129"/>
    </row>
    <row r="272" spans="1:18" ht="14.5" x14ac:dyDescent="0.35">
      <c r="A272" s="128"/>
      <c r="B272" s="128"/>
      <c r="C272" s="128"/>
      <c r="D272" s="129"/>
      <c r="E272" s="129"/>
      <c r="F272" s="129"/>
      <c r="G272" s="129"/>
      <c r="H272" s="129"/>
      <c r="I272" s="129"/>
      <c r="J272" s="129"/>
      <c r="K272" s="129"/>
      <c r="L272" s="129"/>
      <c r="M272" s="129"/>
      <c r="N272" s="129"/>
      <c r="O272" s="129"/>
      <c r="P272" s="129"/>
      <c r="Q272" s="129"/>
      <c r="R272" s="129"/>
    </row>
    <row r="273" spans="1:18" ht="14.5" x14ac:dyDescent="0.35">
      <c r="A273" s="128"/>
      <c r="B273" s="128"/>
      <c r="C273" s="128"/>
      <c r="D273" s="129"/>
      <c r="E273" s="129"/>
      <c r="F273" s="129"/>
      <c r="G273" s="129"/>
      <c r="H273" s="129"/>
      <c r="I273" s="129"/>
      <c r="J273" s="129"/>
      <c r="K273" s="129"/>
      <c r="L273" s="129"/>
      <c r="M273" s="129"/>
      <c r="N273" s="129"/>
      <c r="O273" s="129"/>
      <c r="P273" s="129"/>
      <c r="Q273" s="129"/>
      <c r="R273" s="129"/>
    </row>
    <row r="274" spans="1:18" ht="14.5" x14ac:dyDescent="0.35">
      <c r="A274" s="128"/>
      <c r="B274" s="128"/>
      <c r="C274" s="128"/>
      <c r="D274" s="129"/>
      <c r="E274" s="129"/>
      <c r="F274" s="129"/>
      <c r="G274" s="129"/>
      <c r="H274" s="129"/>
      <c r="I274" s="129"/>
      <c r="J274" s="129"/>
      <c r="K274" s="129"/>
      <c r="L274" s="129"/>
      <c r="M274" s="129"/>
      <c r="N274" s="129"/>
      <c r="O274" s="129"/>
      <c r="P274" s="129"/>
    </row>
  </sheetData>
  <pageMargins left="0.7" right="0.7" top="0.75" bottom="0.75" header="0.3" footer="0.3"/>
  <pageSetup paperSize="9" orientation="portrait" r:id="rId1"/>
  <legacy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Helårsbalans</vt:lpstr>
      <vt:lpstr>2023_2024_kvartal</vt:lpstr>
      <vt:lpstr>2024_2025_kvartal</vt:lpstr>
      <vt:lpstr>Handel per land 2023-2024</vt:lpstr>
      <vt:lpstr>Handel per kategori 2020-2024</vt:lpstr>
      <vt:lpstr>Detaljerad handel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Marknadsbalans ägg</dc:title>
  <dc:creator>Jordbruksverket@jordbruksverket.se</dc:creator>
  <cp:lastModifiedBy>Åsa Lannhard Öberg</cp:lastModifiedBy>
  <dcterms:created xsi:type="dcterms:W3CDTF">2021-04-07T08:36:25Z</dcterms:created>
  <dcterms:modified xsi:type="dcterms:W3CDTF">2025-07-02T09:05:25Z</dcterms:modified>
</cp:coreProperties>
</file>