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ÄGG\"/>
    </mc:Choice>
  </mc:AlternateContent>
  <xr:revisionPtr revIDLastSave="0" documentId="13_ncr:1_{F362C98E-FD5E-4CBD-BEE2-F636A0EBFD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lårsbalans" sheetId="1" r:id="rId1"/>
    <sheet name="2023_2024_kvartal" sheetId="12" r:id="rId2"/>
    <sheet name="2024_2025_kvartal" sheetId="13" r:id="rId3"/>
    <sheet name="Handel per land 2024-2025" sheetId="6" r:id="rId4"/>
    <sheet name="Handel per kategori 2021-2025" sheetId="8" r:id="rId5"/>
    <sheet name="Detaljerad handel 2025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/>
  <c r="G26" i="6"/>
  <c r="G12" i="6"/>
  <c r="G10" i="6"/>
  <c r="H10" i="6"/>
  <c r="G11" i="6"/>
  <c r="H11" i="6"/>
  <c r="E46" i="1" l="1"/>
  <c r="F46" i="1" s="1"/>
  <c r="E22" i="13"/>
  <c r="G22" i="13" s="1"/>
  <c r="E21" i="13"/>
  <c r="F21" i="13" s="1"/>
  <c r="H23" i="13"/>
  <c r="D23" i="13"/>
  <c r="C23" i="13"/>
  <c r="B23" i="13"/>
  <c r="H20" i="13"/>
  <c r="G20" i="13"/>
  <c r="F20" i="13"/>
  <c r="E20" i="13"/>
  <c r="D20" i="13"/>
  <c r="C20" i="13"/>
  <c r="B20" i="13"/>
  <c r="E19" i="13"/>
  <c r="G19" i="13" s="1"/>
  <c r="E18" i="13"/>
  <c r="G18" i="13" s="1"/>
  <c r="G46" i="1" l="1"/>
  <c r="E23" i="13"/>
  <c r="G21" i="13"/>
  <c r="G23" i="13" s="1"/>
  <c r="F22" i="13"/>
  <c r="F23" i="13" s="1"/>
  <c r="F18" i="13"/>
  <c r="F19" i="13"/>
  <c r="E16" i="13" l="1"/>
  <c r="F16" i="13" s="1"/>
  <c r="B17" i="13"/>
  <c r="G16" i="13" l="1"/>
  <c r="E15" i="13"/>
  <c r="G15" i="13" l="1"/>
  <c r="E17" i="13"/>
  <c r="F15" i="13"/>
  <c r="H17" i="13" l="1"/>
  <c r="G17" i="13"/>
  <c r="F17" i="13"/>
  <c r="D17" i="13"/>
  <c r="C17" i="13"/>
  <c r="C11" i="13" l="1"/>
  <c r="D11" i="13"/>
  <c r="H11" i="13"/>
  <c r="B11" i="13"/>
  <c r="E10" i="13"/>
  <c r="F10" i="13" s="1"/>
  <c r="E9" i="13"/>
  <c r="F9" i="13" s="1"/>
  <c r="H14" i="13"/>
  <c r="D14" i="13"/>
  <c r="C14" i="13"/>
  <c r="B14" i="13"/>
  <c r="E13" i="13"/>
  <c r="G13" i="13" s="1"/>
  <c r="E12" i="13"/>
  <c r="G12" i="13" s="1"/>
  <c r="E8" i="13"/>
  <c r="G8" i="13" s="1"/>
  <c r="E7" i="13"/>
  <c r="G7" i="13" s="1"/>
  <c r="E6" i="13"/>
  <c r="G6" i="13" s="1"/>
  <c r="F11" i="13" l="1"/>
  <c r="E11" i="13"/>
  <c r="G10" i="13"/>
  <c r="G9" i="13"/>
  <c r="E14" i="13"/>
  <c r="G14" i="13"/>
  <c r="F6" i="13"/>
  <c r="F7" i="13"/>
  <c r="F12" i="13"/>
  <c r="F8" i="13"/>
  <c r="F13" i="13"/>
  <c r="C28" i="8"/>
  <c r="D28" i="8"/>
  <c r="E28" i="8"/>
  <c r="F28" i="8"/>
  <c r="B28" i="8"/>
  <c r="C19" i="8"/>
  <c r="D19" i="8"/>
  <c r="E19" i="8"/>
  <c r="F19" i="8"/>
  <c r="B19" i="8"/>
  <c r="G11" i="13" l="1"/>
  <c r="F14" i="13"/>
  <c r="H23" i="12" l="1"/>
  <c r="D23" i="12"/>
  <c r="C23" i="12"/>
  <c r="B23" i="12"/>
  <c r="E22" i="12"/>
  <c r="G22" i="12" s="1"/>
  <c r="E21" i="12"/>
  <c r="F21" i="12" s="1"/>
  <c r="E44" i="1"/>
  <c r="F44" i="1" s="1"/>
  <c r="E23" i="12" l="1"/>
  <c r="G21" i="12"/>
  <c r="G23" i="12" s="1"/>
  <c r="F22" i="12"/>
  <c r="F23" i="12" s="1"/>
  <c r="G44" i="1"/>
  <c r="E19" i="12"/>
  <c r="G19" i="12" s="1"/>
  <c r="E18" i="12"/>
  <c r="G18" i="12" s="1"/>
  <c r="H20" i="12"/>
  <c r="D20" i="12"/>
  <c r="C20" i="12"/>
  <c r="B20" i="12"/>
  <c r="E20" i="12" l="1"/>
  <c r="G20" i="12"/>
  <c r="F18" i="12"/>
  <c r="F19" i="12"/>
  <c r="H17" i="12"/>
  <c r="D17" i="12"/>
  <c r="C17" i="12"/>
  <c r="B17" i="12"/>
  <c r="E16" i="12"/>
  <c r="G16" i="12" s="1"/>
  <c r="E15" i="12"/>
  <c r="G15" i="12" s="1"/>
  <c r="F20" i="12" l="1"/>
  <c r="G17" i="12"/>
  <c r="E17" i="12"/>
  <c r="F15" i="12"/>
  <c r="F16" i="12"/>
  <c r="C11" i="12"/>
  <c r="D11" i="12"/>
  <c r="H11" i="12"/>
  <c r="B11" i="12"/>
  <c r="E10" i="12"/>
  <c r="G10" i="12" s="1"/>
  <c r="H14" i="12"/>
  <c r="D14" i="12"/>
  <c r="C14" i="12"/>
  <c r="B14" i="12"/>
  <c r="E13" i="12"/>
  <c r="E12" i="12"/>
  <c r="G12" i="12" s="1"/>
  <c r="E9" i="12"/>
  <c r="G9" i="12" s="1"/>
  <c r="E8" i="12"/>
  <c r="G8" i="12" s="1"/>
  <c r="E7" i="12"/>
  <c r="G7" i="12" s="1"/>
  <c r="G11" i="12" l="1"/>
  <c r="F7" i="12"/>
  <c r="F17" i="12"/>
  <c r="E11" i="12"/>
  <c r="E14" i="12"/>
  <c r="F12" i="12"/>
  <c r="F10" i="12"/>
  <c r="F13" i="12"/>
  <c r="G13" i="12"/>
  <c r="G14" i="12" s="1"/>
  <c r="F8" i="12"/>
  <c r="F9" i="12"/>
  <c r="F11" i="12" l="1"/>
  <c r="F14" i="12"/>
  <c r="E43" i="1"/>
  <c r="G43" i="1" s="1"/>
  <c r="F43" i="1" l="1"/>
  <c r="E42" i="1" l="1"/>
  <c r="G42" i="1" s="1"/>
  <c r="F42" i="1" l="1"/>
  <c r="F25" i="6" l="1"/>
  <c r="E25" i="6"/>
  <c r="D25" i="6"/>
  <c r="C25" i="6"/>
  <c r="B25" i="6"/>
  <c r="F24" i="6"/>
  <c r="E24" i="6"/>
  <c r="D24" i="6"/>
  <c r="C24" i="6"/>
  <c r="B24" i="6"/>
  <c r="F11" i="6"/>
  <c r="E11" i="6"/>
  <c r="D11" i="6"/>
  <c r="C11" i="6"/>
  <c r="B11" i="6"/>
  <c r="F10" i="6"/>
  <c r="E10" i="6"/>
  <c r="D10" i="6"/>
  <c r="C10" i="6"/>
  <c r="B10" i="6"/>
  <c r="B26" i="6" l="1"/>
  <c r="E12" i="6"/>
  <c r="C26" i="6"/>
  <c r="C12" i="6"/>
  <c r="F12" i="6"/>
  <c r="D26" i="6"/>
  <c r="E26" i="6"/>
  <c r="H24" i="6"/>
  <c r="F26" i="6"/>
  <c r="B12" i="6"/>
  <c r="H25" i="6"/>
  <c r="H26" i="6" l="1"/>
  <c r="H12" i="6"/>
  <c r="E45" i="1" l="1"/>
  <c r="E39" i="1"/>
  <c r="F39" i="1" s="1"/>
  <c r="E40" i="1"/>
  <c r="F40" i="1" s="1"/>
  <c r="E41" i="1"/>
  <c r="F41" i="1" s="1"/>
  <c r="F45" i="1" l="1"/>
  <c r="G45" i="1"/>
  <c r="G41" i="1"/>
  <c r="G40" i="1"/>
  <c r="G39" i="1"/>
  <c r="E38" i="1" l="1"/>
  <c r="G38" i="1" s="1"/>
  <c r="E37" i="1"/>
  <c r="G37" i="1" s="1"/>
  <c r="E36" i="1"/>
  <c r="G36" i="1" s="1"/>
  <c r="E35" i="1"/>
  <c r="G35" i="1" s="1"/>
  <c r="E34" i="1"/>
  <c r="F34" i="1" s="1"/>
  <c r="E33" i="1"/>
  <c r="G33" i="1" s="1"/>
  <c r="E32" i="1"/>
  <c r="G32" i="1" s="1"/>
  <c r="E31" i="1"/>
  <c r="F31" i="1" s="1"/>
  <c r="E30" i="1"/>
  <c r="G30" i="1" s="1"/>
  <c r="E29" i="1"/>
  <c r="G29" i="1" s="1"/>
  <c r="E28" i="1"/>
  <c r="G28" i="1" s="1"/>
  <c r="E27" i="1"/>
  <c r="G27" i="1" s="1"/>
  <c r="E26" i="1"/>
  <c r="F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F19" i="1" s="1"/>
  <c r="E18" i="1"/>
  <c r="F18" i="1" s="1"/>
  <c r="E17" i="1"/>
  <c r="G17" i="1" s="1"/>
  <c r="E16" i="1"/>
  <c r="G16" i="1" s="1"/>
  <c r="F21" i="1" l="1"/>
  <c r="F37" i="1"/>
  <c r="G18" i="1"/>
  <c r="G34" i="1"/>
  <c r="G19" i="1"/>
  <c r="F30" i="1"/>
  <c r="F35" i="1"/>
  <c r="F22" i="1"/>
  <c r="F29" i="1"/>
  <c r="G26" i="1"/>
  <c r="G31" i="1"/>
  <c r="F24" i="1"/>
  <c r="F32" i="1"/>
  <c r="F16" i="1"/>
  <c r="F27" i="1"/>
  <c r="F38" i="1"/>
  <c r="F17" i="1"/>
  <c r="F25" i="1"/>
  <c r="F33" i="1"/>
  <c r="F20" i="1"/>
  <c r="F28" i="1"/>
  <c r="F36" i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statistikdatabasen.scb.se</author>
    <author>www.statistikdatabasen.scb.se</author>
  </authors>
  <commentList>
    <comment ref="A52" authorId="0" shapeId="0" xr:uid="{690DC9E6-0650-44C2-A271-7DB3DD8BBF78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  <comment ref="B197" authorId="1" shapeId="0" xr:uid="{6AB25351-F44D-4D03-9344-9B6AEE5B9471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</commentList>
</comments>
</file>

<file path=xl/sharedStrings.xml><?xml version="1.0" encoding="utf-8"?>
<sst xmlns="http://schemas.openxmlformats.org/spreadsheetml/2006/main" count="261" uniqueCount="144">
  <si>
    <t>Produktion</t>
  </si>
  <si>
    <t>Import</t>
  </si>
  <si>
    <t>Export</t>
  </si>
  <si>
    <t>Totalkonsumtion</t>
  </si>
  <si>
    <t>Totalkonsumtion kg/capita</t>
  </si>
  <si>
    <t>Befolkning</t>
  </si>
  <si>
    <t>Källa: Jordbruksverket, Statistiska centralbyrån och Svenska Ägg</t>
  </si>
  <si>
    <t xml:space="preserve">Information om beräkningen finns under fliken "Helårsbalans". </t>
  </si>
  <si>
    <t>År</t>
  </si>
  <si>
    <t>Totalt</t>
  </si>
  <si>
    <t>Polen</t>
  </si>
  <si>
    <t>Finland</t>
  </si>
  <si>
    <t>Nederländerna</t>
  </si>
  <si>
    <t>Danmark</t>
  </si>
  <si>
    <t>Övriga</t>
  </si>
  <si>
    <t>Skalägg</t>
  </si>
  <si>
    <t>Äggprodukter</t>
  </si>
  <si>
    <t>Tyskland</t>
  </si>
  <si>
    <t>Produktkategori</t>
  </si>
  <si>
    <t>Förändring föregående år</t>
  </si>
  <si>
    <t>2021</t>
  </si>
  <si>
    <t>Summa import</t>
  </si>
  <si>
    <t>Summa export</t>
  </si>
  <si>
    <t xml:space="preserve">IMPORT </t>
  </si>
  <si>
    <t>ton äggekvivalenter</t>
  </si>
  <si>
    <t>EXPORT</t>
  </si>
  <si>
    <t>2022</t>
  </si>
  <si>
    <t>2023 jan-mar</t>
  </si>
  <si>
    <t>2023 jan-jun</t>
  </si>
  <si>
    <t>2023 jan-sep</t>
  </si>
  <si>
    <t>2023 jan-dec</t>
  </si>
  <si>
    <t>Det är Svenska Ägg som tar fram dessa omräkningstal.</t>
  </si>
  <si>
    <t>Bra att veta om beräkningen</t>
  </si>
  <si>
    <t>I balansen är handeln med äggprodukter omräknad till den vikt färska ägg med skal har, alltså skaläggsekvivalenter, för att möjliggöra en jämförelse med produktionen av ägg.</t>
  </si>
  <si>
    <t xml:space="preserve">I äggbalansen ingår endast handeln med ägg i form av skalägg och äggprodukter, inte ägg som ingrediens i sammansatta livsmedel. </t>
  </si>
  <si>
    <t>Produktion beräknas genom att dividera invägningen via Svenska Äggs medlemspackerier med:</t>
  </si>
  <si>
    <t xml:space="preserve">Totalkonsumtionen är framräknad som produktion+import-export. För helår visas den officiella siffran för totalkonsumtionen medan den baseras på en inofficiell beräkning för kvartal.  </t>
  </si>
  <si>
    <t xml:space="preserve">Totalkonsumtionen i kg/capita är framräknad genom att dividera summan för riket med ett snitt av befolkningen aktuell period. </t>
  </si>
  <si>
    <t>2023</t>
  </si>
  <si>
    <t>04070030</t>
  </si>
  <si>
    <t>04070090</t>
  </si>
  <si>
    <t>04072100</t>
  </si>
  <si>
    <t>04072910</t>
  </si>
  <si>
    <t>04072990</t>
  </si>
  <si>
    <t>04079010</t>
  </si>
  <si>
    <t>04079090</t>
  </si>
  <si>
    <t>04081180</t>
  </si>
  <si>
    <t>04081981</t>
  </si>
  <si>
    <t>04081989</t>
  </si>
  <si>
    <t>04089180</t>
  </si>
  <si>
    <t>04089980</t>
  </si>
  <si>
    <t>35021190</t>
  </si>
  <si>
    <t>35021990</t>
  </si>
  <si>
    <t>Totalt per land</t>
  </si>
  <si>
    <t>Belgien</t>
  </si>
  <si>
    <t>Japan</t>
  </si>
  <si>
    <t>Norge</t>
  </si>
  <si>
    <t>Sydkorea</t>
  </si>
  <si>
    <t>Spanien</t>
  </si>
  <si>
    <t>Bulgarien</t>
  </si>
  <si>
    <t>Förenade kungariket (Storbritannien och Nordirland)</t>
  </si>
  <si>
    <t>Estland</t>
  </si>
  <si>
    <t>Frankrike</t>
  </si>
  <si>
    <t>Italien</t>
  </si>
  <si>
    <t>Ukraina</t>
  </si>
  <si>
    <t>Bunkring och underhåll</t>
  </si>
  <si>
    <t>Saudiarabien</t>
  </si>
  <si>
    <t>Lettland</t>
  </si>
  <si>
    <t>Nordmakedonien</t>
  </si>
  <si>
    <t>Grekland</t>
  </si>
  <si>
    <t>Tjeckien</t>
  </si>
  <si>
    <t>Österrike</t>
  </si>
  <si>
    <t>Marocko</t>
  </si>
  <si>
    <t>Georgien</t>
  </si>
  <si>
    <t>Litauen</t>
  </si>
  <si>
    <t xml:space="preserve">Ägg av tama fjäderfä med skal, färska, konserverade eller kokta (exkl. för kläckning) </t>
  </si>
  <si>
    <t xml:space="preserve">Fågelägg med skal, färska, konserverade eller kokta (exkl. av tama fjäderfä) </t>
  </si>
  <si>
    <t xml:space="preserve">Ägg av höns av arten Gallus domesticus, med skal, färska (exkl. befruktade ägg för inkubering) </t>
  </si>
  <si>
    <t xml:space="preserve">Ägg av tama fjäderfä, med skal, färska (exkl. av arten Gallus domesticus samt befruktade ägg för inkubering) </t>
  </si>
  <si>
    <t xml:space="preserve">Fågelägg med skal, färska (exkl. av tama fjäderfä samt befruktade ägg för inkubering) </t>
  </si>
  <si>
    <t xml:space="preserve">Ägg av tama fjäderfä med skal, konserverade eller kokta </t>
  </si>
  <si>
    <t xml:space="preserve">Fågelägg med skal, konserverade eller kokta (exkl. av tama fjäderfä) </t>
  </si>
  <si>
    <t xml:space="preserve">Äggulor, torkade, lämpliga som livsmedel, även försatt med socker eller annat sötningsmedel </t>
  </si>
  <si>
    <t xml:space="preserve">Äggulor, flytande, även försatta med socker eller annat sötningsmedel, lämplig som livsmedel </t>
  </si>
  <si>
    <t xml:space="preserve">Äggulor, andra än flytande, frysta eller på annat sätt konserverade, även försatta med socker eller annat sötningsmedel, lämplig som livsmedel, men ej torkade </t>
  </si>
  <si>
    <t xml:space="preserve">Fågelägg utan skal, torkade, lämplig som livsmedel, även försatta med socker eller annat sötningsmedel (exkl. äggulor) </t>
  </si>
  <si>
    <t xml:space="preserve">Fågelägg utan skal, färska, ångkokta eller kokta i vatten, gjutna, frysta eller på annat sätt konserverade, även försatta med socker eller annat sötningsmedel, lämpliga som livsmedel, men ej torkade (exkl. äggulor) </t>
  </si>
  <si>
    <t xml:space="preserve">Äggalbumin, torkat, t.ex. i ark, fjäll, flingor eller pulver, lämpligt som livsmedel </t>
  </si>
  <si>
    <t xml:space="preserve">Äggalbumin, lämpligt som livsmedel (exkl. torkat, t.ex. i ark, fjäll, flingor eller pulver) </t>
  </si>
  <si>
    <t>Land</t>
  </si>
  <si>
    <t>Förklaring KN-nummer</t>
  </si>
  <si>
    <t>2024 jan-mar</t>
  </si>
  <si>
    <t>Förändring 23/22</t>
  </si>
  <si>
    <t>Förändring Q1 24/23</t>
  </si>
  <si>
    <t>2024 jan-jun</t>
  </si>
  <si>
    <t>Förändring Q1-2 24/23</t>
  </si>
  <si>
    <t>2024 jan-sep</t>
  </si>
  <si>
    <t>Förändring Q1-3 24/23</t>
  </si>
  <si>
    <t>2024 jan-dec</t>
  </si>
  <si>
    <t>Förändring Q1-4 24/23</t>
  </si>
  <si>
    <t>KN-nummer</t>
  </si>
  <si>
    <t>Totalt per kategori</t>
  </si>
  <si>
    <t>Kina</t>
  </si>
  <si>
    <t>2024</t>
  </si>
  <si>
    <t>Totalt 2024</t>
  </si>
  <si>
    <t>Filippinerna</t>
  </si>
  <si>
    <t>Turkiet</t>
  </si>
  <si>
    <t>Island</t>
  </si>
  <si>
    <t>Svensk marknadsbalans ägg, 1 000 ton skaläggsekvivalenter</t>
  </si>
  <si>
    <t>Import av ägg per kategori, ton skaläggsekvivalenter</t>
  </si>
  <si>
    <t>Export av ägg per kategori, ton skaläggsekvivalenter</t>
  </si>
  <si>
    <t>0,65 (-00), 0,73 (01-06), 0,744 (07), 0,7642 (08), 0,76337 (09), 0,7741 (10), 0,79 (11), 0,8 (12-13), 0,82 (14), 0,83 (15), 0,865 (16), 0,86 (17), 0,87 (18-21) och 0,85 (22-24).</t>
  </si>
  <si>
    <t xml:space="preserve">Beräkningen innebär att 2024 såldes 15 procent av äggen utan Svenska Äggs medlemspackerier som mellanhand, t.ex. i gårdsbutik och på torgmarknader. 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</si>
  <si>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</si>
  <si>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Förändring 24/23</t>
  </si>
  <si>
    <t>2025 jan-mar</t>
  </si>
  <si>
    <t>Förändring Q1 25/24</t>
  </si>
  <si>
    <t>2025 jan-jun</t>
  </si>
  <si>
    <t>Förändring Q1-2 25/24</t>
  </si>
  <si>
    <t>2025 jan-sep</t>
  </si>
  <si>
    <t>Förändring Q1-3 25/24</t>
  </si>
  <si>
    <t>2025 jan-dec</t>
  </si>
  <si>
    <t>Förändring Q1-4 25/24</t>
  </si>
  <si>
    <t>Försörjningsgrad</t>
  </si>
  <si>
    <t>Import av ägg och äggprodukter per land 2025, ton produktvikt</t>
  </si>
  <si>
    <t xml:space="preserve">04072100 Ägg av höns av arten Gallus domesticus, med skal, färska (exkl. befruktade ägg för inkubering) </t>
  </si>
  <si>
    <t xml:space="preserve">04072910 Ägg av tama fjäderfä, med skal, färska (exkl. av arten Gallus domesticus samt befruktade ägg för inkubering) </t>
  </si>
  <si>
    <t xml:space="preserve">04072990 Fågelägg med skal, färska (exkl. av tama fjäderfä samt befruktade ägg för inkubering) </t>
  </si>
  <si>
    <t xml:space="preserve">04079010 Ägg av tama fjäderfä med skal, konserverade eller kokta </t>
  </si>
  <si>
    <t xml:space="preserve">04079090 Fågelägg med skal, konserverade eller kokta (exkl. av tama fjäderfä) </t>
  </si>
  <si>
    <t xml:space="preserve">04081180 Äggulor, torkade, lämpliga som livsmedel, även försatt med socker eller annat sötningsmedel </t>
  </si>
  <si>
    <t xml:space="preserve">04081981 Äggulor, flytande, även försatta med socker eller annat sötningsmedel, lämplig som livsmedel </t>
  </si>
  <si>
    <t xml:space="preserve">04081989 Äggulor, andra än flytande, frysta eller på annat sätt konserverade, även försatta med socker eller annat sötningsmedel, lämplig som livsmedel, men ej torkade </t>
  </si>
  <si>
    <t xml:space="preserve">04089180 Fågelägg utan skal, torkade, lämplig som livsmedel, även försatta med socker eller annat sötningsmedel (exkl. äggulor) </t>
  </si>
  <si>
    <t xml:space="preserve">04089980 Fågelägg utan skal, färska, ångkokta eller kokta i vatten, gjutna, frysta eller på annat sätt konserverade, även försatta med socker eller annat sötningsmedel, lämpliga som livsmedel, men ej torkade (exkl. äggulor) </t>
  </si>
  <si>
    <t xml:space="preserve">35021190 Äggalbumin, torkat, t.ex. i ark, fjäll, flingor eller pulver, lämpligt som livsmedel </t>
  </si>
  <si>
    <t xml:space="preserve">35021990 Äggalbumin, lämpligt som livsmedel (exkl. torkat, t.ex. i ark, fjäll, flingor eller pulver) </t>
  </si>
  <si>
    <t>Argentina</t>
  </si>
  <si>
    <t>Luxemburg</t>
  </si>
  <si>
    <t>Export av ägg och äggprodukter per land 2025, ton produktvikt</t>
  </si>
  <si>
    <t>2025</t>
  </si>
  <si>
    <t>Totalt 2025</t>
  </si>
  <si>
    <t>Import av ägg och äggprodukter från de fem största avsändarländerna, ton äggekvivalenter</t>
  </si>
  <si>
    <t>Export av ägg och äggprodukter till de fem största mottagarländerna, ton äggekvivalenter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</si>
</sst>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i/>
      <sz val="12"/>
      <color rgb="FF000000"/>
      <name val="Arial"/>
      <family val="2"/>
      <scheme val="minor"/>
    </font>
    <font>
      <i/>
      <sz val="11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i/>
      <sz val="12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2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name val="Arial"/>
      <family val="2"/>
      <scheme val="maj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3"/>
      <color rgb="FF000000"/>
      <name val="Calibri"/>
      <family val="2"/>
    </font>
    <font>
      <i/>
      <sz val="11"/>
      <color theme="1"/>
      <name val="Calibri"/>
      <family val="2"/>
    </font>
    <font>
      <b/>
      <sz val="13"/>
      <color theme="1"/>
      <name val="Arial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49" fontId="9" fillId="0" borderId="0" xfId="0" applyNumberFormat="1" applyFont="1"/>
    <xf numFmtId="0" fontId="10" fillId="0" borderId="0" xfId="0" applyFont="1"/>
    <xf numFmtId="0" fontId="0" fillId="0" borderId="1" xfId="0" applyBorder="1"/>
    <xf numFmtId="0" fontId="12" fillId="2" borderId="2" xfId="0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top" wrapText="1"/>
    </xf>
    <xf numFmtId="164" fontId="8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165" fontId="11" fillId="2" borderId="0" xfId="1" applyNumberFormat="1" applyFont="1" applyFill="1" applyAlignment="1">
      <alignment horizontal="center"/>
    </xf>
    <xf numFmtId="0" fontId="7" fillId="7" borderId="0" xfId="0" applyFont="1" applyFill="1" applyAlignment="1">
      <alignment horizontal="center" vertical="center" wrapText="1"/>
    </xf>
    <xf numFmtId="164" fontId="7" fillId="7" borderId="0" xfId="0" applyNumberFormat="1" applyFont="1" applyFill="1" applyAlignment="1">
      <alignment horizontal="center" vertical="center" wrapText="1"/>
    </xf>
    <xf numFmtId="165" fontId="7" fillId="7" borderId="0" xfId="0" applyNumberFormat="1" applyFont="1" applyFill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65" fontId="12" fillId="7" borderId="2" xfId="1" applyNumberFormat="1" applyFont="1" applyFill="1" applyBorder="1" applyAlignment="1">
      <alignment horizontal="center" vertical="center" wrapText="1"/>
    </xf>
    <xf numFmtId="165" fontId="12" fillId="7" borderId="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165" fontId="12" fillId="4" borderId="2" xfId="1" applyNumberFormat="1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165" fontId="12" fillId="5" borderId="2" xfId="1" applyNumberFormat="1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5" fontId="11" fillId="3" borderId="0" xfId="1" applyNumberFormat="1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165" fontId="12" fillId="3" borderId="4" xfId="1" applyNumberFormat="1" applyFont="1" applyFill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2" fontId="7" fillId="7" borderId="0" xfId="0" applyNumberFormat="1" applyFont="1" applyFill="1" applyAlignment="1">
      <alignment horizontal="center" vertical="center" wrapText="1"/>
    </xf>
    <xf numFmtId="2" fontId="7" fillId="4" borderId="0" xfId="0" applyNumberFormat="1" applyFont="1" applyFill="1" applyAlignment="1">
      <alignment horizontal="center" vertical="center" wrapText="1"/>
    </xf>
    <xf numFmtId="2" fontId="11" fillId="4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 vertical="center" wrapText="1"/>
    </xf>
    <xf numFmtId="2" fontId="11" fillId="5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2" fontId="11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11" fillId="7" borderId="0" xfId="0" applyNumberFormat="1" applyFont="1" applyFill="1"/>
    <xf numFmtId="3" fontId="7" fillId="7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0" fontId="8" fillId="6" borderId="0" xfId="0" applyFont="1" applyFill="1"/>
    <xf numFmtId="3" fontId="11" fillId="6" borderId="0" xfId="0" applyNumberFormat="1" applyFont="1" applyFill="1"/>
    <xf numFmtId="0" fontId="6" fillId="3" borderId="0" xfId="0" applyFont="1" applyFill="1" applyAlignment="1">
      <alignment horizontal="center"/>
    </xf>
    <xf numFmtId="3" fontId="5" fillId="3" borderId="0" xfId="0" applyNumberFormat="1" applyFont="1" applyFill="1"/>
    <xf numFmtId="165" fontId="15" fillId="3" borderId="4" xfId="0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165" fontId="16" fillId="0" borderId="0" xfId="0" applyNumberFormat="1" applyFont="1" applyAlignment="1">
      <alignment horizontal="right" vertical="center" wrapText="1"/>
    </xf>
    <xf numFmtId="49" fontId="0" fillId="0" borderId="0" xfId="0" applyNumberFormat="1"/>
    <xf numFmtId="49" fontId="14" fillId="0" borderId="0" xfId="0" applyNumberFormat="1" applyFont="1"/>
    <xf numFmtId="49" fontId="11" fillId="5" borderId="0" xfId="0" applyNumberFormat="1" applyFont="1" applyFill="1"/>
    <xf numFmtId="3" fontId="7" fillId="5" borderId="0" xfId="0" applyNumberFormat="1" applyFont="1" applyFill="1" applyAlignment="1">
      <alignment horizontal="right"/>
    </xf>
    <xf numFmtId="0" fontId="8" fillId="4" borderId="0" xfId="0" applyFont="1" applyFill="1"/>
    <xf numFmtId="3" fontId="11" fillId="4" borderId="0" xfId="0" applyNumberFormat="1" applyFont="1" applyFill="1"/>
    <xf numFmtId="0" fontId="0" fillId="0" borderId="0" xfId="0" applyAlignment="1">
      <alignment horizontal="center"/>
    </xf>
    <xf numFmtId="3" fontId="0" fillId="0" borderId="0" xfId="0" applyNumberFormat="1"/>
    <xf numFmtId="0" fontId="14" fillId="0" borderId="0" xfId="0" applyFont="1"/>
    <xf numFmtId="0" fontId="5" fillId="0" borderId="0" xfId="0" applyFont="1" applyAlignment="1">
      <alignment horizontal="right"/>
    </xf>
    <xf numFmtId="3" fontId="11" fillId="0" borderId="0" xfId="0" applyNumberFormat="1" applyFont="1"/>
    <xf numFmtId="9" fontId="11" fillId="0" borderId="0" xfId="0" applyNumberFormat="1" applyFont="1" applyAlignment="1">
      <alignment horizontal="right"/>
    </xf>
    <xf numFmtId="0" fontId="11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9" fontId="11" fillId="6" borderId="0" xfId="0" applyNumberFormat="1" applyFont="1" applyFill="1" applyAlignment="1">
      <alignment horizontal="right"/>
    </xf>
    <xf numFmtId="0" fontId="11" fillId="5" borderId="0" xfId="0" applyFont="1" applyFill="1" applyAlignment="1">
      <alignment horizontal="right"/>
    </xf>
    <xf numFmtId="3" fontId="11" fillId="5" borderId="0" xfId="0" applyNumberFormat="1" applyFont="1" applyFill="1"/>
    <xf numFmtId="49" fontId="11" fillId="3" borderId="4" xfId="0" applyNumberFormat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3" fontId="3" fillId="2" borderId="0" xfId="0" applyNumberFormat="1" applyFont="1" applyFill="1" applyAlignment="1">
      <alignment horizontal="center"/>
    </xf>
    <xf numFmtId="3" fontId="3" fillId="7" borderId="0" xfId="0" applyNumberFormat="1" applyFont="1" applyFill="1" applyAlignment="1">
      <alignment horizontal="center"/>
    </xf>
    <xf numFmtId="3" fontId="3" fillId="7" borderId="3" xfId="0" applyNumberFormat="1" applyFont="1" applyFill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65" fontId="19" fillId="4" borderId="2" xfId="0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Alignment="1">
      <alignment horizontal="center"/>
    </xf>
    <xf numFmtId="3" fontId="3" fillId="5" borderId="3" xfId="0" applyNumberFormat="1" applyFont="1" applyFill="1" applyBorder="1" applyAlignment="1">
      <alignment horizontal="center"/>
    </xf>
    <xf numFmtId="165" fontId="19" fillId="5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165" fontId="19" fillId="3" borderId="4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1" fontId="0" fillId="0" borderId="0" xfId="0" applyNumberFormat="1"/>
    <xf numFmtId="0" fontId="24" fillId="0" borderId="0" xfId="0" applyFont="1"/>
    <xf numFmtId="1" fontId="26" fillId="0" borderId="0" xfId="0" applyNumberFormat="1" applyFont="1"/>
    <xf numFmtId="0" fontId="27" fillId="0" borderId="0" xfId="0" applyFont="1"/>
    <xf numFmtId="165" fontId="0" fillId="0" borderId="0" xfId="1" applyNumberFormat="1" applyFont="1"/>
    <xf numFmtId="164" fontId="7" fillId="5" borderId="0" xfId="0" applyNumberFormat="1" applyFont="1" applyFill="1" applyAlignment="1">
      <alignment horizontal="center" wrapText="1"/>
    </xf>
    <xf numFmtId="3" fontId="22" fillId="0" borderId="0" xfId="0" applyNumberFormat="1" applyFont="1"/>
    <xf numFmtId="0" fontId="28" fillId="0" borderId="0" xfId="0" applyFont="1"/>
    <xf numFmtId="3" fontId="25" fillId="0" borderId="0" xfId="0" applyNumberFormat="1" applyFont="1"/>
    <xf numFmtId="3" fontId="26" fillId="0" borderId="0" xfId="0" applyNumberFormat="1" applyFont="1"/>
    <xf numFmtId="49" fontId="29" fillId="0" borderId="0" xfId="0" applyNumberFormat="1" applyFont="1"/>
    <xf numFmtId="1" fontId="30" fillId="0" borderId="0" xfId="0" applyNumberFormat="1" applyFont="1"/>
    <xf numFmtId="3" fontId="30" fillId="0" borderId="0" xfId="0" applyNumberFormat="1" applyFont="1"/>
    <xf numFmtId="0" fontId="29" fillId="0" borderId="0" xfId="0" applyFont="1"/>
    <xf numFmtId="2" fontId="7" fillId="4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</cellXfs>
  <cellStyles count="3">
    <cellStyle name="Normal" xfId="0" builtinId="0"/>
    <cellStyle name="Normal 2" xfId="2" xr:uid="{48041F29-4340-48E4-8972-64AB4D9E6D90}"/>
    <cellStyle name="Procent" xfId="1" builtinId="5"/>
  </cellStyles>
  <dxfs count="88"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13" formatCode="0%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marknadsbalans ägg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Helårsbalans!$B$15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Helårsbalans!$B$16:$B$46</c:f>
              <c:numCache>
                <c:formatCode>0.0</c:formatCode>
                <c:ptCount val="31"/>
                <c:pt idx="0">
                  <c:v>105.38</c:v>
                </c:pt>
                <c:pt idx="1">
                  <c:v>109.85</c:v>
                </c:pt>
                <c:pt idx="2">
                  <c:v>107.08</c:v>
                </c:pt>
                <c:pt idx="3">
                  <c:v>105.69</c:v>
                </c:pt>
                <c:pt idx="4">
                  <c:v>103.85</c:v>
                </c:pt>
                <c:pt idx="5">
                  <c:v>100.15</c:v>
                </c:pt>
                <c:pt idx="6">
                  <c:v>97.81</c:v>
                </c:pt>
                <c:pt idx="7">
                  <c:v>93.56</c:v>
                </c:pt>
                <c:pt idx="8">
                  <c:v>92.6</c:v>
                </c:pt>
                <c:pt idx="9">
                  <c:v>103.56</c:v>
                </c:pt>
                <c:pt idx="10">
                  <c:v>100.96</c:v>
                </c:pt>
                <c:pt idx="11">
                  <c:v>98.77</c:v>
                </c:pt>
                <c:pt idx="12">
                  <c:v>95.43</c:v>
                </c:pt>
                <c:pt idx="13">
                  <c:v>102.46</c:v>
                </c:pt>
                <c:pt idx="14">
                  <c:v>104.54</c:v>
                </c:pt>
                <c:pt idx="15">
                  <c:v>111.36</c:v>
                </c:pt>
                <c:pt idx="16">
                  <c:v>116.08</c:v>
                </c:pt>
                <c:pt idx="17">
                  <c:v>122.25</c:v>
                </c:pt>
                <c:pt idx="18">
                  <c:v>129.25</c:v>
                </c:pt>
                <c:pt idx="19">
                  <c:v>121.71</c:v>
                </c:pt>
                <c:pt idx="20">
                  <c:v>126.504096385542</c:v>
                </c:pt>
                <c:pt idx="21">
                  <c:v>139.54659000000001</c:v>
                </c:pt>
                <c:pt idx="22">
                  <c:v>137.435</c:v>
                </c:pt>
                <c:pt idx="23">
                  <c:v>141.13999999999999</c:v>
                </c:pt>
                <c:pt idx="24">
                  <c:v>149.77000000000001</c:v>
                </c:pt>
                <c:pt idx="25">
                  <c:v>149.126</c:v>
                </c:pt>
                <c:pt idx="26">
                  <c:v>128.126</c:v>
                </c:pt>
                <c:pt idx="27">
                  <c:v>154.72399999999999</c:v>
                </c:pt>
                <c:pt idx="28">
                  <c:v>133.30994000000001</c:v>
                </c:pt>
                <c:pt idx="29">
                  <c:v>134.34146341463415</c:v>
                </c:pt>
                <c:pt idx="30">
                  <c:v>157.64634146341464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1"/>
          <c:tx>
            <c:strRef>
              <c:f>Helårsbalans!$C$15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Helårsbalans!$C$16:$C$46</c:f>
              <c:numCache>
                <c:formatCode>0.0</c:formatCode>
                <c:ptCount val="31"/>
                <c:pt idx="0">
                  <c:v>5.2480000000000002</c:v>
                </c:pt>
                <c:pt idx="1">
                  <c:v>9.1340000000000003</c:v>
                </c:pt>
                <c:pt idx="2">
                  <c:v>10.151999999999999</c:v>
                </c:pt>
                <c:pt idx="3">
                  <c:v>13.006</c:v>
                </c:pt>
                <c:pt idx="4">
                  <c:v>12.268000000000001</c:v>
                </c:pt>
                <c:pt idx="5">
                  <c:v>15.013999999999999</c:v>
                </c:pt>
                <c:pt idx="6">
                  <c:v>15.747999999999999</c:v>
                </c:pt>
                <c:pt idx="7">
                  <c:v>19.224</c:v>
                </c:pt>
                <c:pt idx="8">
                  <c:v>19.91</c:v>
                </c:pt>
                <c:pt idx="9">
                  <c:v>19.324999999999999</c:v>
                </c:pt>
                <c:pt idx="10">
                  <c:v>18.994</c:v>
                </c:pt>
                <c:pt idx="11">
                  <c:v>21.637</c:v>
                </c:pt>
                <c:pt idx="12">
                  <c:v>25.974</c:v>
                </c:pt>
                <c:pt idx="13">
                  <c:v>22.847000000000001</c:v>
                </c:pt>
                <c:pt idx="14">
                  <c:v>23.315000000000001</c:v>
                </c:pt>
                <c:pt idx="15">
                  <c:v>25.47</c:v>
                </c:pt>
                <c:pt idx="16">
                  <c:v>23.606999999999999</c:v>
                </c:pt>
                <c:pt idx="17">
                  <c:v>23.818999999999999</c:v>
                </c:pt>
                <c:pt idx="18">
                  <c:v>22.638999999999999</c:v>
                </c:pt>
                <c:pt idx="19">
                  <c:v>24.391999999999999</c:v>
                </c:pt>
                <c:pt idx="20">
                  <c:v>26.385999999999999</c:v>
                </c:pt>
                <c:pt idx="21">
                  <c:v>27.094000000000001</c:v>
                </c:pt>
                <c:pt idx="22">
                  <c:v>25.4</c:v>
                </c:pt>
                <c:pt idx="23">
                  <c:v>29.849</c:v>
                </c:pt>
                <c:pt idx="24">
                  <c:v>25.512</c:v>
                </c:pt>
                <c:pt idx="25">
                  <c:v>24.503</c:v>
                </c:pt>
                <c:pt idx="26">
                  <c:v>30.382000000000001</c:v>
                </c:pt>
                <c:pt idx="27">
                  <c:v>26.31</c:v>
                </c:pt>
                <c:pt idx="28">
                  <c:v>28.280999999999999</c:v>
                </c:pt>
                <c:pt idx="29">
                  <c:v>33.604999999999997</c:v>
                </c:pt>
                <c:pt idx="30">
                  <c:v>29.306000000000001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2"/>
          <c:tx>
            <c:strRef>
              <c:f>Helårsbalans!$D$15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rgbClr val="93C01B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Helårsbalans!$D$16:$D$46</c:f>
              <c:numCache>
                <c:formatCode>0.0</c:formatCode>
                <c:ptCount val="31"/>
                <c:pt idx="0">
                  <c:v>3.8420000000000001</c:v>
                </c:pt>
                <c:pt idx="1">
                  <c:v>8.7639999999999993</c:v>
                </c:pt>
                <c:pt idx="2">
                  <c:v>10.004</c:v>
                </c:pt>
                <c:pt idx="3">
                  <c:v>10.135</c:v>
                </c:pt>
                <c:pt idx="4">
                  <c:v>10.446999999999999</c:v>
                </c:pt>
                <c:pt idx="5">
                  <c:v>8.7530000000000001</c:v>
                </c:pt>
                <c:pt idx="6">
                  <c:v>8.2219999999999995</c:v>
                </c:pt>
                <c:pt idx="7">
                  <c:v>12.315</c:v>
                </c:pt>
                <c:pt idx="8">
                  <c:v>9.5790000000000006</c:v>
                </c:pt>
                <c:pt idx="9">
                  <c:v>10.978999999999999</c:v>
                </c:pt>
                <c:pt idx="10">
                  <c:v>11.161</c:v>
                </c:pt>
                <c:pt idx="11">
                  <c:v>8.6959999999999997</c:v>
                </c:pt>
                <c:pt idx="12">
                  <c:v>9.5329999999999995</c:v>
                </c:pt>
                <c:pt idx="13">
                  <c:v>9.9429999999999996</c:v>
                </c:pt>
                <c:pt idx="14">
                  <c:v>7.14</c:v>
                </c:pt>
                <c:pt idx="15">
                  <c:v>11.677</c:v>
                </c:pt>
                <c:pt idx="16">
                  <c:v>13.683999999999999</c:v>
                </c:pt>
                <c:pt idx="17">
                  <c:v>11.86</c:v>
                </c:pt>
                <c:pt idx="18">
                  <c:v>13.96</c:v>
                </c:pt>
                <c:pt idx="19">
                  <c:v>11.012</c:v>
                </c:pt>
                <c:pt idx="20">
                  <c:v>14.178000000000001</c:v>
                </c:pt>
                <c:pt idx="21">
                  <c:v>18.327999999999999</c:v>
                </c:pt>
                <c:pt idx="22">
                  <c:v>15.5</c:v>
                </c:pt>
                <c:pt idx="23">
                  <c:v>18.457999999999998</c:v>
                </c:pt>
                <c:pt idx="24">
                  <c:v>21.145</c:v>
                </c:pt>
                <c:pt idx="25">
                  <c:v>20.652999999999999</c:v>
                </c:pt>
                <c:pt idx="26">
                  <c:v>13.303000000000001</c:v>
                </c:pt>
                <c:pt idx="27">
                  <c:v>26.824999999999999</c:v>
                </c:pt>
                <c:pt idx="28">
                  <c:v>21.215</c:v>
                </c:pt>
                <c:pt idx="29">
                  <c:v>14.039</c:v>
                </c:pt>
                <c:pt idx="30">
                  <c:v>24.300999999999998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3"/>
          <c:tx>
            <c:strRef>
              <c:f>Helårsbalans!$E$15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Helårsbalans!$E$16:$E$46</c:f>
              <c:numCache>
                <c:formatCode>0.0</c:formatCode>
                <c:ptCount val="31"/>
                <c:pt idx="0">
                  <c:v>106.786</c:v>
                </c:pt>
                <c:pt idx="1">
                  <c:v>110.22</c:v>
                </c:pt>
                <c:pt idx="2">
                  <c:v>107.22799999999999</c:v>
                </c:pt>
                <c:pt idx="3">
                  <c:v>108.56099999999999</c:v>
                </c:pt>
                <c:pt idx="4">
                  <c:v>105.67099999999999</c:v>
                </c:pt>
                <c:pt idx="5">
                  <c:v>106.411</c:v>
                </c:pt>
                <c:pt idx="6">
                  <c:v>105.33600000000001</c:v>
                </c:pt>
                <c:pt idx="7">
                  <c:v>100.46900000000001</c:v>
                </c:pt>
                <c:pt idx="8">
                  <c:v>102.93099999999998</c:v>
                </c:pt>
                <c:pt idx="9">
                  <c:v>111.90600000000001</c:v>
                </c:pt>
                <c:pt idx="10">
                  <c:v>108.79299999999999</c:v>
                </c:pt>
                <c:pt idx="11">
                  <c:v>111.711</c:v>
                </c:pt>
                <c:pt idx="12">
                  <c:v>111.87100000000001</c:v>
                </c:pt>
                <c:pt idx="13">
                  <c:v>115.36399999999999</c:v>
                </c:pt>
                <c:pt idx="14">
                  <c:v>120.715</c:v>
                </c:pt>
                <c:pt idx="15">
                  <c:v>125.15299999999999</c:v>
                </c:pt>
                <c:pt idx="16">
                  <c:v>126.00300000000001</c:v>
                </c:pt>
                <c:pt idx="17">
                  <c:v>134.209</c:v>
                </c:pt>
                <c:pt idx="18">
                  <c:v>137.929</c:v>
                </c:pt>
                <c:pt idx="19">
                  <c:v>135.09</c:v>
                </c:pt>
                <c:pt idx="20">
                  <c:v>138.712096385542</c:v>
                </c:pt>
                <c:pt idx="21">
                  <c:v>148.31259</c:v>
                </c:pt>
                <c:pt idx="22">
                  <c:v>147.33500000000001</c:v>
                </c:pt>
                <c:pt idx="23">
                  <c:v>152.53099999999998</c:v>
                </c:pt>
                <c:pt idx="24">
                  <c:v>154.137</c:v>
                </c:pt>
                <c:pt idx="25">
                  <c:v>152.97600000000003</c:v>
                </c:pt>
                <c:pt idx="26">
                  <c:v>145.20500000000001</c:v>
                </c:pt>
                <c:pt idx="27">
                  <c:v>154.209</c:v>
                </c:pt>
                <c:pt idx="28">
                  <c:v>140.37594000000001</c:v>
                </c:pt>
                <c:pt idx="29">
                  <c:v>153.90746341463415</c:v>
                </c:pt>
                <c:pt idx="30">
                  <c:v>162.65134146341467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5"/>
          <c:order val="4"/>
          <c:tx>
            <c:strRef>
              <c:f>Helårsbalans!$F$15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Helårsbalans!$A$16:$A$46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Helårsbalans!$F$16:$F$46</c:f>
              <c:numCache>
                <c:formatCode>0.0%</c:formatCode>
                <c:ptCount val="31"/>
                <c:pt idx="0">
                  <c:v>0.98683348004420046</c:v>
                </c:pt>
                <c:pt idx="1">
                  <c:v>0.9966430774814008</c:v>
                </c:pt>
                <c:pt idx="2">
                  <c:v>0.99861976349460968</c:v>
                </c:pt>
                <c:pt idx="3">
                  <c:v>0.97355403874319513</c:v>
                </c:pt>
                <c:pt idx="4">
                  <c:v>0.9827672682192844</c:v>
                </c:pt>
                <c:pt idx="5">
                  <c:v>0.94116209790341232</c:v>
                </c:pt>
                <c:pt idx="6">
                  <c:v>0.92855244171033635</c:v>
                </c:pt>
                <c:pt idx="7">
                  <c:v>0.93123251948362173</c:v>
                </c:pt>
                <c:pt idx="8">
                  <c:v>0.89963179217145472</c:v>
                </c:pt>
                <c:pt idx="9">
                  <c:v>0.92541954854967556</c:v>
                </c:pt>
                <c:pt idx="10">
                  <c:v>0.9280008824097139</c:v>
                </c:pt>
                <c:pt idx="11">
                  <c:v>0.88415643938376698</c:v>
                </c:pt>
                <c:pt idx="12">
                  <c:v>0.85303608620643423</c:v>
                </c:pt>
                <c:pt idx="13">
                  <c:v>0.88814534863562289</c:v>
                </c:pt>
                <c:pt idx="14">
                  <c:v>0.86600671001946739</c:v>
                </c:pt>
                <c:pt idx="15">
                  <c:v>0.88979089594336536</c:v>
                </c:pt>
                <c:pt idx="16">
                  <c:v>0.92124790679586988</c:v>
                </c:pt>
                <c:pt idx="17">
                  <c:v>0.91089271211319656</c:v>
                </c:pt>
                <c:pt idx="18">
                  <c:v>0.93707632187574763</c:v>
                </c:pt>
                <c:pt idx="19">
                  <c:v>0.9009549189429269</c:v>
                </c:pt>
                <c:pt idx="20">
                  <c:v>0.91199037201435851</c:v>
                </c:pt>
                <c:pt idx="21">
                  <c:v>0.94089510539867183</c:v>
                </c:pt>
                <c:pt idx="22">
                  <c:v>0.93280618997522646</c:v>
                </c:pt>
                <c:pt idx="23">
                  <c:v>0.92532009886514877</c:v>
                </c:pt>
                <c:pt idx="24">
                  <c:v>0.97166806152967822</c:v>
                </c:pt>
                <c:pt idx="25">
                  <c:v>0.97483265348812875</c:v>
                </c:pt>
                <c:pt idx="26">
                  <c:v>0.8823800833304638</c:v>
                </c:pt>
                <c:pt idx="27">
                  <c:v>1.0033396234979799</c:v>
                </c:pt>
                <c:pt idx="28">
                  <c:v>0.94966373867202603</c:v>
                </c:pt>
                <c:pt idx="29">
                  <c:v>0.87287166219296164</c:v>
                </c:pt>
                <c:pt idx="30">
                  <c:v>0.9692286583377131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564760"/>
        <c:axId val="751572960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 ton äggekvivalenter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751572960"/>
        <c:scaling>
          <c:orientation val="minMax"/>
          <c:max val="1.0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försörjingsgrad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51564760"/>
        <c:crosses val="max"/>
        <c:crossBetween val="between"/>
      </c:valAx>
      <c:catAx>
        <c:axId val="751564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57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24071647532608"/>
          <c:y val="0.10956130483689538"/>
          <c:w val="0.73520097774037785"/>
          <c:h val="0.50376711531748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2024-2025'!$C$10:$C$11</c:f>
              <c:numCache>
                <c:formatCode>#,##0</c:formatCode>
                <c:ptCount val="2"/>
                <c:pt idx="0">
                  <c:v>9807.02</c:v>
                </c:pt>
                <c:pt idx="1">
                  <c:v>7741.32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2024-2025'!$D$3</c:f>
              <c:strCache>
                <c:ptCount val="1"/>
                <c:pt idx="0">
                  <c:v>Estland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2024-2025'!$D$10:$D$11</c:f>
              <c:numCache>
                <c:formatCode>#,##0</c:formatCode>
                <c:ptCount val="2"/>
                <c:pt idx="0">
                  <c:v>0</c:v>
                </c:pt>
                <c:pt idx="1">
                  <c:v>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2024-2025'!$E$3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2024-2025'!$E$10:$E$11</c:f>
              <c:numCache>
                <c:formatCode>#,##0</c:formatCode>
                <c:ptCount val="2"/>
                <c:pt idx="0">
                  <c:v>3232.88</c:v>
                </c:pt>
                <c:pt idx="1">
                  <c:v>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2024-2025'!$F$3</c:f>
              <c:strCache>
                <c:ptCount val="1"/>
                <c:pt idx="0">
                  <c:v>Polen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E07A0A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2024-2025'!$F$10:$F$11</c:f>
              <c:numCache>
                <c:formatCode>#,##0</c:formatCode>
                <c:ptCount val="2"/>
                <c:pt idx="0">
                  <c:v>3664.24</c:v>
                </c:pt>
                <c:pt idx="1">
                  <c:v>10137.76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2024-2025'!$H$3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2024-2025'!$H$10:$H$11</c:f>
              <c:numCache>
                <c:formatCode>#,##0</c:formatCode>
                <c:ptCount val="2"/>
                <c:pt idx="0">
                  <c:v>16900.919999999998</c:v>
                </c:pt>
                <c:pt idx="1">
                  <c:v>6181.88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ser>
          <c:idx val="5"/>
          <c:order val="5"/>
          <c:tx>
            <c:strRef>
              <c:f>'Handel per land 2024-2025'!$G$3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'Handel per land 2024-2025'!$A$10:$A$11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2024-2025'!$G$10:$G$11</c:f>
              <c:numCache>
                <c:formatCode>#,##0</c:formatCode>
                <c:ptCount val="2"/>
                <c:pt idx="0">
                  <c:v>2444</c:v>
                </c:pt>
                <c:pt idx="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6-4ED2-872C-D4468426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7.4680290917833736E-2"/>
              <c:y val="0.169942180210358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Export av ägg och äggprodukter</a:t>
            </a:r>
          </a:p>
        </c:rich>
      </c:tx>
      <c:layout>
        <c:manualLayout>
          <c:xMode val="edge"/>
          <c:yMode val="edge"/>
          <c:x val="0.28509850620524291"/>
          <c:y val="1.6050444913897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914098700625384"/>
          <c:y val="9.5672343282671074E-2"/>
          <c:w val="0.75085901299374613"/>
          <c:h val="0.5046592199230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2024-2025'!$C$17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0083BE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2024-2025'!$C$24:$C$25</c:f>
              <c:numCache>
                <c:formatCode>#,##0</c:formatCode>
                <c:ptCount val="2"/>
                <c:pt idx="0">
                  <c:v>3912.64</c:v>
                </c:pt>
                <c:pt idx="1">
                  <c:v>11723.38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2024-2025'!$D$17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2024-2025'!$D$24:$D$25</c:f>
              <c:numCache>
                <c:formatCode>#,##0</c:formatCode>
                <c:ptCount val="2"/>
                <c:pt idx="0">
                  <c:v>1119.44</c:v>
                </c:pt>
                <c:pt idx="1">
                  <c:v>1779.34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2024-2025'!$E$17</c:f>
              <c:strCache>
                <c:ptCount val="1"/>
                <c:pt idx="0">
                  <c:v>Nederländerna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2024-2025'!$E$24:$E$25</c:f>
              <c:numCache>
                <c:formatCode>#,##0</c:formatCode>
                <c:ptCount val="2"/>
                <c:pt idx="0">
                  <c:v>1605</c:v>
                </c:pt>
                <c:pt idx="1">
                  <c:v>2061.92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2024-2025'!$F$17</c:f>
              <c:strCache>
                <c:ptCount val="1"/>
                <c:pt idx="0">
                  <c:v>Tyskland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00B299"/>
              </a:bgClr>
            </a:pattFill>
            <a:ln w="3175">
              <a:solidFill>
                <a:srgbClr val="00B299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2024-2025'!$F$24:$F$25</c:f>
              <c:numCache>
                <c:formatCode>#,##0</c:formatCode>
                <c:ptCount val="2"/>
                <c:pt idx="0">
                  <c:v>921.38000000000011</c:v>
                </c:pt>
                <c:pt idx="1">
                  <c:v>1495.26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2024-2025'!$H$17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2024-2025'!$H$24:$H$25</c:f>
              <c:numCache>
                <c:formatCode>#,##0</c:formatCode>
                <c:ptCount val="2"/>
                <c:pt idx="0">
                  <c:v>6480.4799999999987</c:v>
                </c:pt>
                <c:pt idx="1">
                  <c:v>7241.1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ser>
          <c:idx val="5"/>
          <c:order val="5"/>
          <c:tx>
            <c:strRef>
              <c:f>'Handel per land 2024-2025'!$G$17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E8B909">
                  <a:lumMod val="75000"/>
                </a:srgbClr>
              </a:solidFill>
            </a:ln>
            <a:effectLst/>
          </c:spPr>
          <c:invertIfNegative val="0"/>
          <c:cat>
            <c:strRef>
              <c:f>'Handel per land 2024-2025'!$A$24:$A$25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2024-2025'!$G$24:$G$25</c:f>
              <c:numCache>
                <c:formatCode>#,##0</c:formatCode>
                <c:ptCount val="2"/>
                <c:pt idx="0">
                  <c:v>1586.06</c:v>
                </c:pt>
                <c:pt idx="1">
                  <c:v>1895.92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D-4FAD-A431-04A5F367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7.2970901785424966E-2"/>
              <c:y val="0.12748702923762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3605425017947573"/>
          <c:y val="0.11171913286266867"/>
          <c:w val="0.74057877830715413"/>
          <c:h val="0.676111822615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2021-2025'!$A$17</c:f>
              <c:strCache>
                <c:ptCount val="1"/>
                <c:pt idx="0">
                  <c:v>Skalägg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93C01B"/>
              </a:solidFill>
            </a:ln>
            <a:effectLst/>
          </c:spPr>
          <c:invertIfNegative val="0"/>
          <c:cat>
            <c:strRef>
              <c:f>'Handel per kategori 2021-2025'!$B$16:$F$16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2021-2025'!$B$17:$F$17</c:f>
              <c:numCache>
                <c:formatCode>#,##0</c:formatCode>
                <c:ptCount val="5"/>
                <c:pt idx="0">
                  <c:v>7010</c:v>
                </c:pt>
                <c:pt idx="1">
                  <c:v>3627</c:v>
                </c:pt>
                <c:pt idx="2">
                  <c:v>6798</c:v>
                </c:pt>
                <c:pt idx="3">
                  <c:v>11360</c:v>
                </c:pt>
                <c:pt idx="4">
                  <c:v>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E-40AE-B78E-15B2C7AD7813}"/>
            </c:ext>
          </c:extLst>
        </c:ser>
        <c:ser>
          <c:idx val="1"/>
          <c:order val="1"/>
          <c:tx>
            <c:strRef>
              <c:f>'Handel per kategori 2021-2025'!$A$18</c:f>
              <c:strCache>
                <c:ptCount val="1"/>
                <c:pt idx="0">
                  <c:v>Äggprodukter</c:v>
                </c:pt>
              </c:strCache>
            </c:strRef>
          </c:tx>
          <c:spPr>
            <a:pattFill prst="pct60">
              <a:fgClr>
                <a:srgbClr val="00B0F0"/>
              </a:fgClr>
              <a:bgClr>
                <a:sysClr val="window" lastClr="FFFFFF"/>
              </a:bgClr>
            </a:patt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'Handel per kategori 2021-2025'!$B$16:$F$16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2021-2025'!$B$18:$F$18</c:f>
              <c:numCache>
                <c:formatCode>#,##0</c:formatCode>
                <c:ptCount val="5"/>
                <c:pt idx="0">
                  <c:v>23372.079999999998</c:v>
                </c:pt>
                <c:pt idx="1">
                  <c:v>22682.98</c:v>
                </c:pt>
                <c:pt idx="2">
                  <c:v>21483.34</c:v>
                </c:pt>
                <c:pt idx="3">
                  <c:v>22245.06</c:v>
                </c:pt>
                <c:pt idx="4">
                  <c:v>20848.96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E-40AE-B78E-15B2C7AD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3.8528896672504379E-2"/>
              <c:y val="0.29598157778839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000544208431829"/>
          <c:y val="0.11751348338094908"/>
          <c:w val="0.73623645856362985"/>
          <c:h val="0.67275841404780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2021-2025'!$A$26</c:f>
              <c:strCache>
                <c:ptCount val="1"/>
                <c:pt idx="0">
                  <c:v>Skalägg</c:v>
                </c:pt>
              </c:strCache>
            </c:strRef>
          </c:tx>
          <c:spPr>
            <a:solidFill>
              <a:srgbClr val="734105">
                <a:lumMod val="60000"/>
                <a:lumOff val="40000"/>
              </a:srgbClr>
            </a:solidFill>
            <a:ln>
              <a:solidFill>
                <a:srgbClr val="F7921E"/>
              </a:solidFill>
            </a:ln>
            <a:effectLst/>
          </c:spPr>
          <c:invertIfNegative val="0"/>
          <c:cat>
            <c:strRef>
              <c:f>'Handel per kategori 2021-2025'!$B$25:$F$25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2021-2025'!$B$26:$F$26</c:f>
              <c:numCache>
                <c:formatCode>#,##0</c:formatCode>
                <c:ptCount val="5"/>
                <c:pt idx="0">
                  <c:v>4121</c:v>
                </c:pt>
                <c:pt idx="1">
                  <c:v>17650</c:v>
                </c:pt>
                <c:pt idx="2">
                  <c:v>11583</c:v>
                </c:pt>
                <c:pt idx="3">
                  <c:v>5032</c:v>
                </c:pt>
                <c:pt idx="4">
                  <c:v>14216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2-4092-91CB-4B118CF95C4C}"/>
            </c:ext>
          </c:extLst>
        </c:ser>
        <c:ser>
          <c:idx val="1"/>
          <c:order val="1"/>
          <c:tx>
            <c:strRef>
              <c:f>'Handel per kategori 2021-2025'!$A$27</c:f>
              <c:strCache>
                <c:ptCount val="1"/>
                <c:pt idx="0">
                  <c:v>Äggprodukter</c:v>
                </c:pt>
              </c:strCache>
            </c:strRef>
          </c:tx>
          <c:spPr>
            <a:pattFill prst="pct75">
              <a:fgClr>
                <a:srgbClr val="50BDED">
                  <a:lumMod val="50000"/>
                </a:srgbClr>
              </a:fgClr>
              <a:bgClr>
                <a:sysClr val="window" lastClr="FFFFFF"/>
              </a:bgClr>
            </a:pattFill>
            <a:ln>
              <a:solidFill>
                <a:srgbClr val="44546A"/>
              </a:solidFill>
            </a:ln>
            <a:effectLst/>
          </c:spPr>
          <c:invertIfNegative val="0"/>
          <c:cat>
            <c:strRef>
              <c:f>'Handel per kategori 2021-2025'!$B$25:$F$25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2021-2025'!$B$27:$F$27</c:f>
              <c:numCache>
                <c:formatCode>#,##0</c:formatCode>
                <c:ptCount val="5"/>
                <c:pt idx="0">
                  <c:v>9182.3000000000011</c:v>
                </c:pt>
                <c:pt idx="1">
                  <c:v>9174.5799999999981</c:v>
                </c:pt>
                <c:pt idx="2">
                  <c:v>9632.1200000000008</c:v>
                </c:pt>
                <c:pt idx="3">
                  <c:v>9006.9399999999987</c:v>
                </c:pt>
                <c:pt idx="4">
                  <c:v>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2-4092-91CB-4B118CF9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4.6415623088272337E-2"/>
              <c:y val="0.30272548696543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47</xdr:row>
      <xdr:rowOff>142874</xdr:rowOff>
    </xdr:from>
    <xdr:to>
      <xdr:col>7</xdr:col>
      <xdr:colOff>1085851</xdr:colOff>
      <xdr:row>78</xdr:row>
      <xdr:rowOff>66675</xdr:rowOff>
    </xdr:to>
    <xdr:graphicFrame macro="">
      <xdr:nvGraphicFramePr>
        <xdr:cNvPr id="6" name="Diagram 5" descr="Svensk marknadsbalans ägg&#10;&#10;Figuren visar utvecklingen av produktion, handel, konsumtion och svensk försörjningsgrad för ägg från 199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450850</xdr:colOff>
      <xdr:row>0</xdr:row>
      <xdr:rowOff>107950</xdr:rowOff>
    </xdr:from>
    <xdr:to>
      <xdr:col>17</xdr:col>
      <xdr:colOff>381000</xdr:colOff>
      <xdr:row>19</xdr:row>
      <xdr:rowOff>177800</xdr:rowOff>
    </xdr:to>
    <xdr:graphicFrame macro="">
      <xdr:nvGraphicFramePr>
        <xdr:cNvPr id="4" name="Diagram 3" descr="Figuren visar importen av ägg och äggprodukter per land de två senaste åren" title="Import av ägg och äggprodukter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355600</xdr:colOff>
      <xdr:row>20</xdr:row>
      <xdr:rowOff>146050</xdr:rowOff>
    </xdr:from>
    <xdr:to>
      <xdr:col>17</xdr:col>
      <xdr:colOff>222250</xdr:colOff>
      <xdr:row>41</xdr:row>
      <xdr:rowOff>139700</xdr:rowOff>
    </xdr:to>
    <xdr:graphicFrame macro="">
      <xdr:nvGraphicFramePr>
        <xdr:cNvPr id="5" name="Diagram 4" descr="Figuren visar exporten av ägg och äggprodukter per land de två senaste åren" title="Export av ägg och äggprodukter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177801</xdr:colOff>
      <xdr:row>1</xdr:row>
      <xdr:rowOff>180974</xdr:rowOff>
    </xdr:from>
    <xdr:to>
      <xdr:col>14</xdr:col>
      <xdr:colOff>523875</xdr:colOff>
      <xdr:row>20</xdr:row>
      <xdr:rowOff>139698</xdr:rowOff>
    </xdr:to>
    <xdr:graphicFrame macro="">
      <xdr:nvGraphicFramePr>
        <xdr:cNvPr id="2" name="Diagram 1" descr="Figuren visar den svenska importen av ägg och äggprodukter uttryckt i äggekvivalenter de senaste fem åren" title="Import av ägg och äggprodukt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21</xdr:row>
      <xdr:rowOff>133351</xdr:rowOff>
    </xdr:from>
    <xdr:to>
      <xdr:col>14</xdr:col>
      <xdr:colOff>466725</xdr:colOff>
      <xdr:row>40</xdr:row>
      <xdr:rowOff>171451</xdr:rowOff>
    </xdr:to>
    <xdr:graphicFrame macro="">
      <xdr:nvGraphicFramePr>
        <xdr:cNvPr id="3" name="Diagram 2" descr="Figuren visar den svenska exporten av ägg och äggprodukter i äggekvivalenter de senaste fem åren" title="Export av ägg och äggprodukte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elårsbalans" displayName="Helårsbalans" ref="A15:H46" totalsRowShown="0" headerRowDxfId="83" dataDxfId="81" headerRowBorderDxfId="82" tableBorderDxfId="80">
  <autoFilter ref="A15:H46" xr:uid="{00000000-0009-0000-0100-000001000000}"/>
  <tableColumns count="8">
    <tableColumn id="1" xr3:uid="{00000000-0010-0000-0000-000001000000}" name="År" dataDxfId="79"/>
    <tableColumn id="2" xr3:uid="{00000000-0010-0000-0000-000002000000}" name="Produktion" dataDxfId="78"/>
    <tableColumn id="3" xr3:uid="{00000000-0010-0000-0000-000003000000}" name="Import" dataDxfId="77"/>
    <tableColumn id="4" xr3:uid="{00000000-0010-0000-0000-000004000000}" name="Export" dataDxfId="76"/>
    <tableColumn id="5" xr3:uid="{00000000-0010-0000-0000-000005000000}" name="Totalkonsumtion" dataDxfId="75"/>
    <tableColumn id="6" xr3:uid="{00000000-0010-0000-0000-000006000000}" name="Försörjningsgrad" dataDxfId="74"/>
    <tableColumn id="7" xr3:uid="{00000000-0010-0000-0000-000007000000}" name="Totalkonsumtion kg/capita" dataDxfId="73"/>
    <tableColumn id="8" xr3:uid="{00000000-0010-0000-0000-000008000000}" name="Befolkning" dataDxfId="7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DA045B-46AB-4CFF-B46C-687B6038F36E}" name="Kvartalsbalans28" displayName="Kvartalsbalans28" ref="A5:H23" totalsRowShown="0" headerRowDxfId="71" headerRowBorderDxfId="70" tableBorderDxfId="69">
  <autoFilter ref="A5:H23" xr:uid="{D2654C62-23A2-494B-93EF-41CD9BBF7E84}"/>
  <tableColumns count="8">
    <tableColumn id="1" xr3:uid="{3AA18046-BED9-4DC8-BF8A-5F68F1797E07}" name="År"/>
    <tableColumn id="2" xr3:uid="{A673833C-410F-4A85-98D5-2349DDC067A5}" name="Produktion"/>
    <tableColumn id="3" xr3:uid="{933A6F84-6520-458A-81AD-81A3BFB54349}" name="Import"/>
    <tableColumn id="4" xr3:uid="{C600F090-E723-440A-99B9-E4388C7FBD6B}" name="Export"/>
    <tableColumn id="5" xr3:uid="{5C372EC0-7590-4D5C-A437-78BA25827A24}" name="Totalkonsumtion"/>
    <tableColumn id="6" xr3:uid="{9335BAD9-2A69-44B9-B9A5-11D8BDAEF4A9}" name="Försörjningsgrad"/>
    <tableColumn id="7" xr3:uid="{07311573-79F4-4784-BC0A-57EFCE30B9E9}" name="Totalkonsumtion kg/capita"/>
    <tableColumn id="8" xr3:uid="{98AA2062-6CEE-4295-9E5D-B25FC29484F9}" name="Befolkning" dataDxfId="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D91E83-BE39-41D6-AFB3-D39BAF51601E}" name="Kvartalsbalans285" displayName="Kvartalsbalans285" ref="A5:H23" totalsRowShown="0" headerRowDxfId="87" headerRowBorderDxfId="86" tableBorderDxfId="85">
  <autoFilter ref="A5:H23" xr:uid="{4CBFC276-519F-413B-A49B-9923A9F27673}"/>
  <tableColumns count="8">
    <tableColumn id="1" xr3:uid="{492B22EC-17F6-4871-B4D0-E7160B843C14}" name="År"/>
    <tableColumn id="2" xr3:uid="{71B02A38-86A2-462F-83E2-8F27CB876114}" name="Produktion"/>
    <tableColumn id="3" xr3:uid="{BE6DA872-15E6-4AE4-885F-205721F78604}" name="Import"/>
    <tableColumn id="4" xr3:uid="{2C2613EF-AECA-437A-82C0-E50FAF49CE73}" name="Export"/>
    <tableColumn id="5" xr3:uid="{63DB25D9-4A92-4451-9EE9-AE6560D6AB5A}" name="Totalkonsumtion"/>
    <tableColumn id="6" xr3:uid="{DF14655C-36BF-4A30-9653-4A8C63FB1126}" name="Försörjningsgrad"/>
    <tableColumn id="7" xr3:uid="{D14687A3-12EB-4363-B9E9-2FEAB5C6A983}" name="Totalkonsumtion kg/capita"/>
    <tableColumn id="8" xr3:uid="{0448570F-5C37-4C1C-962C-C4550D8F1AE1}" name="Befolkning" dataDxfId="8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Import" displayName="Import" ref="A3:H12" totalsRowShown="0" headerRowDxfId="67" dataDxfId="65" headerRowBorderDxfId="66" tableBorderDxfId="64">
  <autoFilter ref="A3:H12" xr:uid="{00000000-0009-0000-0100-000005000000}"/>
  <tableColumns count="8">
    <tableColumn id="1" xr3:uid="{00000000-0010-0000-0300-000001000000}" name="Produktkategori" dataDxfId="63"/>
    <tableColumn id="2" xr3:uid="{00000000-0010-0000-0300-000002000000}" name="Totalt" dataDxfId="62"/>
    <tableColumn id="3" xr3:uid="{00000000-0010-0000-0300-000003000000}" name="Danmark" dataDxfId="61"/>
    <tableColumn id="4" xr3:uid="{00000000-0010-0000-0300-000004000000}" name="Estland" dataDxfId="60"/>
    <tableColumn id="5" xr3:uid="{00000000-0010-0000-0300-000005000000}" name="Finland" dataDxfId="59"/>
    <tableColumn id="6" xr3:uid="{00000000-0010-0000-0300-000006000000}" name="Polen" dataDxfId="58"/>
    <tableColumn id="7" xr3:uid="{153D4765-0B81-4BA0-A8E5-0AD32C004C9B}" name="Ukraina"/>
    <tableColumn id="8" xr3:uid="{00000000-0010-0000-0300-000008000000}" name="Övriga" dataDxfId="5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Export" displayName="Export" ref="A17:H26" totalsRowShown="0" headerRowDxfId="56" dataDxfId="54" headerRowBorderDxfId="55" tableBorderDxfId="53">
  <autoFilter ref="A17:H26" xr:uid="{00000000-0009-0000-0100-000006000000}"/>
  <tableColumns count="8">
    <tableColumn id="1" xr3:uid="{00000000-0010-0000-0400-000001000000}" name="Produktkategori" dataDxfId="52"/>
    <tableColumn id="2" xr3:uid="{00000000-0010-0000-0400-000002000000}" name="Totalt" dataDxfId="51"/>
    <tableColumn id="3" xr3:uid="{00000000-0010-0000-0400-000003000000}" name="Danmark" dataDxfId="50"/>
    <tableColumn id="4" xr3:uid="{00000000-0010-0000-0400-000004000000}" name="Finland" dataDxfId="49"/>
    <tableColumn id="5" xr3:uid="{00000000-0010-0000-0400-000005000000}" name="Nederländerna" dataDxfId="48"/>
    <tableColumn id="6" xr3:uid="{00000000-0010-0000-0400-000006000000}" name="Tyskland" dataDxfId="47"/>
    <tableColumn id="7" xr3:uid="{A600C41D-F0E0-4E6B-B75C-082F139E21FA}" name="Norge"/>
    <tableColumn id="8" xr3:uid="{00000000-0010-0000-0400-000008000000}" name="Övriga" dataDxfId="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Importkategori" displayName="Importkategori" ref="A16:F19" totalsRowShown="0" headerRowDxfId="45" dataDxfId="44">
  <autoFilter ref="A16:F19" xr:uid="{00000000-0009-0000-0100-000002000000}"/>
  <tableColumns count="6">
    <tableColumn id="1" xr3:uid="{00000000-0010-0000-0500-000001000000}" name="IMPORT " dataDxfId="43"/>
    <tableColumn id="3" xr3:uid="{00000000-0010-0000-0500-000003000000}" name="2021" dataDxfId="42"/>
    <tableColumn id="4" xr3:uid="{00000000-0010-0000-0500-000004000000}" name="2022" dataDxfId="41"/>
    <tableColumn id="5" xr3:uid="{00000000-0010-0000-0500-000005000000}" name="2023" dataDxfId="40"/>
    <tableColumn id="6" xr3:uid="{00000000-0010-0000-0500-000006000000}" name="2024" dataDxfId="39"/>
    <tableColumn id="2" xr3:uid="{261D1BF7-392B-4CE8-843E-3961113F9601}" name="2025" dataDxfId="3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Exportkategori" displayName="Exportkategori" ref="A25:F28" totalsRowShown="0" headerRowDxfId="37" dataDxfId="36">
  <autoFilter ref="A25:F28" xr:uid="{00000000-0009-0000-0100-000003000000}"/>
  <tableColumns count="6">
    <tableColumn id="1" xr3:uid="{00000000-0010-0000-0600-000001000000}" name="EXPORT" dataDxfId="35"/>
    <tableColumn id="3" xr3:uid="{00000000-0010-0000-0600-000003000000}" name="2021" dataDxfId="34"/>
    <tableColumn id="4" xr3:uid="{00000000-0010-0000-0600-000004000000}" name="2022" dataDxfId="33"/>
    <tableColumn id="5" xr3:uid="{00000000-0010-0000-0600-000005000000}" name="2023" dataDxfId="32"/>
    <tableColumn id="6" xr3:uid="{00000000-0010-0000-0600-000006000000}" name="2024" dataDxfId="31"/>
    <tableColumn id="2" xr3:uid="{A3D3F76B-0E79-4CB0-BA7B-661FF5F0E19D}" name="2025" dataDxfId="3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92E2D4-866B-45DA-9F1E-7F1A4AF9324B}" name="Tabell8" displayName="Tabell8" ref="A4:N25" totalsRowShown="0" headerRowDxfId="29" dataDxfId="28">
  <autoFilter ref="A4:N25" xr:uid="{C5ACC506-DBC5-49AE-940A-FE73BC7F1512}"/>
  <tableColumns count="14">
    <tableColumn id="1" xr3:uid="{B096D573-1DE9-499D-9807-81E81609C592}" name="Land" dataDxfId="27"/>
    <tableColumn id="2" xr3:uid="{2B0DDD41-693D-4F5F-8BE3-E23AD06C1CBD}" name="04072100 Ägg av höns av arten Gallus domesticus, med skal, färska (exkl. befruktade ägg för inkubering) " dataDxfId="26"/>
    <tableColumn id="3" xr3:uid="{B96781A1-8B43-4398-B1C6-D06B345086F2}" name="04072910 Ägg av tama fjäderfä, med skal, färska (exkl. av arten Gallus domesticus samt befruktade ägg för inkubering) " dataDxfId="25"/>
    <tableColumn id="4" xr3:uid="{ABE76A35-6FF5-42EA-90C1-BACC4F571736}" name="04072990 Fågelägg med skal, färska (exkl. av tama fjäderfä samt befruktade ägg för inkubering) " dataDxfId="24"/>
    <tableColumn id="5" xr3:uid="{3999450B-0641-46AA-93DA-8D54C896A705}" name="04079010 Ägg av tama fjäderfä med skal, konserverade eller kokta " dataDxfId="23"/>
    <tableColumn id="6" xr3:uid="{6183809C-279D-4793-ACAE-63095D40526B}" name="04079090 Fågelägg med skal, konserverade eller kokta (exkl. av tama fjäderfä) " dataDxfId="22"/>
    <tableColumn id="7" xr3:uid="{06E6DE5A-AEFF-4C74-862C-D2A9B930192E}" name="04081180 Äggulor, torkade, lämpliga som livsmedel, även försatt med socker eller annat sötningsmedel " dataDxfId="21"/>
    <tableColumn id="8" xr3:uid="{9CABB6C2-9675-4286-8162-6C03CF61FABB}" name="04081981 Äggulor, flytande, även försatta med socker eller annat sötningsmedel, lämplig som livsmedel " dataDxfId="20"/>
    <tableColumn id="9" xr3:uid="{911C3ADD-5B2B-4BC4-8C77-409E149AC84C}" name="04081989 Äggulor, andra än flytande, frysta eller på annat sätt konserverade, även försatta med socker eller annat sötningsmedel, lämplig som livsmedel, men ej torkade " dataDxfId="19"/>
    <tableColumn id="10" xr3:uid="{B1858735-F2C3-4488-973A-3C5C1E97E864}" name="04089180 Fågelägg utan skal, torkade, lämplig som livsmedel, även försatta med socker eller annat sötningsmedel (exkl. äggulor) " dataDxfId="18"/>
    <tableColumn id="11" xr3:uid="{BE82E138-9F8E-4DE1-A003-C2101C618E21}" name="04089980 Fågelägg utan skal, färska, ångkokta eller kokta i vatten, gjutna, frysta eller på annat sätt konserverade, även försatta med socker eller annat sötningsmedel, lämpliga som livsmedel, men ej torkade (exkl. äggulor) " dataDxfId="17"/>
    <tableColumn id="12" xr3:uid="{30747B8D-490B-4038-B902-2A31109FF1A6}" name="35021190 Äggalbumin, torkat, t.ex. i ark, fjäll, flingor eller pulver, lämpligt som livsmedel " dataDxfId="16"/>
    <tableColumn id="13" xr3:uid="{DDFC2699-6C75-4E23-BA15-98FC5FD7E149}" name="35021990 Äggalbumin, lämpligt som livsmedel (exkl. torkat, t.ex. i ark, fjäll, flingor eller pulver) " dataDxfId="15"/>
    <tableColumn id="14" xr3:uid="{B7C995B2-4523-41AD-A9CF-A9D410F67DDC}" name="Totalt per land" dataDxfId="1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9F8F9A1-42E3-45E7-AFF0-98520035A49C}" name="Tabell911" displayName="Tabell911" ref="A30:L59" totalsRowShown="0" headerRowDxfId="13" dataDxfId="12">
  <autoFilter ref="A30:L59" xr:uid="{1E50F98F-7568-4908-8542-9C17F8A6BCB9}"/>
  <tableColumns count="12">
    <tableColumn id="1" xr3:uid="{734A93E0-6000-45DD-BA2C-BE8607D89619}" name="Land" dataDxfId="11"/>
    <tableColumn id="2" xr3:uid="{664369DC-E307-4E0A-9864-D8E0444E4DEC}" name="04072100 Ägg av höns av arten Gallus domesticus, med skal, färska (exkl. befruktade ägg för inkubering) " dataDxfId="10"/>
    <tableColumn id="3" xr3:uid="{DB05E011-AF11-4407-8D08-24E3B3E27065}" name="04072910 Ägg av tama fjäderfä, med skal, färska (exkl. av arten Gallus domesticus samt befruktade ägg för inkubering) " dataDxfId="9"/>
    <tableColumn id="4" xr3:uid="{180C4496-444A-44B2-AB3E-7713ECD72B45}" name="04072990 Fågelägg med skal, färska (exkl. av tama fjäderfä samt befruktade ägg för inkubering) " dataDxfId="8"/>
    <tableColumn id="5" xr3:uid="{74A3C4F8-78FB-4A17-AA9E-8978990F2508}" name="04079010 Ägg av tama fjäderfä med skal, konserverade eller kokta " dataDxfId="7"/>
    <tableColumn id="6" xr3:uid="{3873C6B1-277E-4688-91AE-A15EF249F27D}" name="04081180 Äggulor, torkade, lämpliga som livsmedel, även försatt med socker eller annat sötningsmedel " dataDxfId="6"/>
    <tableColumn id="7" xr3:uid="{2E6EFC03-5308-4FAA-84F9-1661C52DE764}" name="04081981 Äggulor, flytande, även försatta med socker eller annat sötningsmedel, lämplig som livsmedel " dataDxfId="5"/>
    <tableColumn id="8" xr3:uid="{E42D3F45-0FC9-4E10-8A88-FAA4781EAAF0}" name="04089180 Fågelägg utan skal, torkade, lämplig som livsmedel, även försatta med socker eller annat sötningsmedel (exkl. äggulor) " dataDxfId="4"/>
    <tableColumn id="9" xr3:uid="{DEABEC53-38C6-496E-8A3A-7FA471E7FA76}" name="04089980 Fågelägg utan skal, färska, ångkokta eller kokta i vatten, gjutna, frysta eller på annat sätt konserverade, även försatta med socker eller annat sötningsmedel, lämpliga som livsmedel, men ej torkade (exkl. äggulor) " dataDxfId="3"/>
    <tableColumn id="10" xr3:uid="{F4E8D5BD-E9B8-447A-83C2-4377807431B3}" name="35021190 Äggalbumin, torkat, t.ex. i ark, fjäll, flingor eller pulver, lämpligt som livsmedel " dataDxfId="2"/>
    <tableColumn id="11" xr3:uid="{3042275B-DCE6-4220-8F24-C45A43BCCC08}" name="35021990 Äggalbumin, lämpligt som livsmedel (exkl. torkat, t.ex. i ark, fjäll, flingor eller pulver) " dataDxfId="1"/>
    <tableColumn id="12" xr3:uid="{64D5F2A4-D838-4C91-AB50-F5C080458BFA}" name="Totalt per la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topLeftCell="A24" zoomScaleNormal="100" workbookViewId="0">
      <selection activeCell="K48" sqref="K48"/>
    </sheetView>
  </sheetViews>
  <sheetFormatPr defaultColWidth="8.33203125" defaultRowHeight="14" x14ac:dyDescent="0.3"/>
  <cols>
    <col min="1" max="1" width="11.08203125" customWidth="1"/>
    <col min="2" max="2" width="15.75" bestFit="1" customWidth="1"/>
    <col min="3" max="4" width="11.33203125" bestFit="1" customWidth="1"/>
    <col min="5" max="5" width="21.5" bestFit="1" customWidth="1"/>
    <col min="6" max="6" width="20.08203125" customWidth="1"/>
    <col min="7" max="7" width="19.75" customWidth="1"/>
    <col min="8" max="8" width="15.5" bestFit="1" customWidth="1"/>
  </cols>
  <sheetData>
    <row r="1" spans="1:8" ht="18" x14ac:dyDescent="0.3">
      <c r="A1" s="1" t="s">
        <v>108</v>
      </c>
    </row>
    <row r="3" spans="1:8" x14ac:dyDescent="0.3">
      <c r="A3" s="95" t="s">
        <v>32</v>
      </c>
    </row>
    <row r="4" spans="1:8" x14ac:dyDescent="0.3">
      <c r="A4" s="96" t="s">
        <v>33</v>
      </c>
    </row>
    <row r="5" spans="1:8" x14ac:dyDescent="0.3">
      <c r="A5" s="96" t="s">
        <v>34</v>
      </c>
    </row>
    <row r="6" spans="1:8" x14ac:dyDescent="0.3">
      <c r="A6" s="96" t="s">
        <v>35</v>
      </c>
    </row>
    <row r="7" spans="1:8" x14ac:dyDescent="0.3">
      <c r="A7" s="96" t="s">
        <v>111</v>
      </c>
    </row>
    <row r="8" spans="1:8" x14ac:dyDescent="0.3">
      <c r="A8" s="96" t="s">
        <v>31</v>
      </c>
    </row>
    <row r="9" spans="1:8" x14ac:dyDescent="0.3">
      <c r="A9" s="96" t="s">
        <v>112</v>
      </c>
    </row>
    <row r="10" spans="1:8" x14ac:dyDescent="0.3">
      <c r="A10" s="96" t="s">
        <v>36</v>
      </c>
    </row>
    <row r="11" spans="1:8" x14ac:dyDescent="0.3">
      <c r="A11" s="96" t="s">
        <v>37</v>
      </c>
    </row>
    <row r="12" spans="1:8" x14ac:dyDescent="0.3">
      <c r="A12" s="96" t="s">
        <v>113</v>
      </c>
    </row>
    <row r="13" spans="1:8" x14ac:dyDescent="0.3">
      <c r="A13" s="96"/>
    </row>
    <row r="15" spans="1:8" ht="31" x14ac:dyDescent="0.3">
      <c r="A15" s="10" t="s">
        <v>8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123</v>
      </c>
      <c r="G15" s="10" t="s">
        <v>4</v>
      </c>
      <c r="H15" s="11" t="s">
        <v>5</v>
      </c>
    </row>
    <row r="16" spans="1:8" ht="15.5" x14ac:dyDescent="0.35">
      <c r="A16" s="12">
        <v>1995</v>
      </c>
      <c r="B16" s="13">
        <v>105.38</v>
      </c>
      <c r="C16" s="13">
        <v>5.2480000000000002</v>
      </c>
      <c r="D16" s="13">
        <v>3.8420000000000001</v>
      </c>
      <c r="E16" s="14">
        <f t="shared" ref="E16:E22" si="0">SUM(B16+C16-D16)</f>
        <v>106.786</v>
      </c>
      <c r="F16" s="15">
        <f t="shared" ref="F16:F38" si="1">B16/E16</f>
        <v>0.98683348004420046</v>
      </c>
      <c r="G16" s="14">
        <f t="shared" ref="G16:G38" si="2">SUM(E16/H16*1000000)</f>
        <v>12.083286940101585</v>
      </c>
      <c r="H16" s="97">
        <v>8837496</v>
      </c>
    </row>
    <row r="17" spans="1:12" ht="15.5" x14ac:dyDescent="0.35">
      <c r="A17" s="12">
        <v>1996</v>
      </c>
      <c r="B17" s="13">
        <v>109.85</v>
      </c>
      <c r="C17" s="13">
        <v>9.1340000000000003</v>
      </c>
      <c r="D17" s="13">
        <v>8.7639999999999993</v>
      </c>
      <c r="E17" s="14">
        <f t="shared" si="0"/>
        <v>110.22</v>
      </c>
      <c r="F17" s="15">
        <f t="shared" si="1"/>
        <v>0.9966430774814008</v>
      </c>
      <c r="G17" s="14">
        <f t="shared" si="2"/>
        <v>12.461983431735366</v>
      </c>
      <c r="H17" s="97">
        <v>8844499</v>
      </c>
    </row>
    <row r="18" spans="1:12" ht="15.5" x14ac:dyDescent="0.35">
      <c r="A18" s="12">
        <v>1997</v>
      </c>
      <c r="B18" s="13">
        <v>107.08</v>
      </c>
      <c r="C18" s="13">
        <v>10.151999999999999</v>
      </c>
      <c r="D18" s="13">
        <v>10.004</v>
      </c>
      <c r="E18" s="14">
        <f t="shared" si="0"/>
        <v>107.22799999999999</v>
      </c>
      <c r="F18" s="15">
        <f t="shared" si="1"/>
        <v>0.99861976349460968</v>
      </c>
      <c r="G18" s="14">
        <f t="shared" si="2"/>
        <v>12.119410576284595</v>
      </c>
      <c r="H18" s="97">
        <v>8847625</v>
      </c>
      <c r="L18">
        <v>149</v>
      </c>
    </row>
    <row r="19" spans="1:12" ht="15.5" x14ac:dyDescent="0.35">
      <c r="A19" s="12">
        <v>1998</v>
      </c>
      <c r="B19" s="13">
        <v>105.69</v>
      </c>
      <c r="C19" s="13">
        <v>13.006</v>
      </c>
      <c r="D19" s="13">
        <v>10.135</v>
      </c>
      <c r="E19" s="14">
        <f t="shared" si="0"/>
        <v>108.56099999999999</v>
      </c>
      <c r="F19" s="15">
        <f t="shared" si="1"/>
        <v>0.97355403874319513</v>
      </c>
      <c r="G19" s="14">
        <f t="shared" si="2"/>
        <v>12.265431156551941</v>
      </c>
      <c r="H19" s="97">
        <v>8850973</v>
      </c>
    </row>
    <row r="20" spans="1:12" ht="15.5" x14ac:dyDescent="0.35">
      <c r="A20" s="12">
        <v>1999</v>
      </c>
      <c r="B20" s="13">
        <v>103.85</v>
      </c>
      <c r="C20" s="13">
        <v>12.268000000000001</v>
      </c>
      <c r="D20" s="13">
        <v>10.446999999999999</v>
      </c>
      <c r="E20" s="14">
        <f t="shared" si="0"/>
        <v>105.67099999999999</v>
      </c>
      <c r="F20" s="15">
        <f t="shared" si="1"/>
        <v>0.9827672682192844</v>
      </c>
      <c r="G20" s="14">
        <f t="shared" si="2"/>
        <v>11.92961200396393</v>
      </c>
      <c r="H20" s="97">
        <v>8857874</v>
      </c>
    </row>
    <row r="21" spans="1:12" ht="15.5" x14ac:dyDescent="0.35">
      <c r="A21" s="12">
        <v>2000</v>
      </c>
      <c r="B21" s="13">
        <v>100.15</v>
      </c>
      <c r="C21" s="13">
        <v>15.013999999999999</v>
      </c>
      <c r="D21" s="13">
        <v>8.7530000000000001</v>
      </c>
      <c r="E21" s="14">
        <f t="shared" si="0"/>
        <v>106.411</v>
      </c>
      <c r="F21" s="15">
        <f t="shared" si="1"/>
        <v>0.94116209790341232</v>
      </c>
      <c r="G21" s="14">
        <f t="shared" si="2"/>
        <v>11.993878794771344</v>
      </c>
      <c r="H21" s="97">
        <v>8872109</v>
      </c>
    </row>
    <row r="22" spans="1:12" ht="15.5" x14ac:dyDescent="0.35">
      <c r="A22" s="12">
        <v>2001</v>
      </c>
      <c r="B22" s="13">
        <v>97.81</v>
      </c>
      <c r="C22" s="13">
        <v>15.747999999999999</v>
      </c>
      <c r="D22" s="13">
        <v>8.2219999999999995</v>
      </c>
      <c r="E22" s="14">
        <f t="shared" si="0"/>
        <v>105.33600000000001</v>
      </c>
      <c r="F22" s="15">
        <f t="shared" si="1"/>
        <v>0.92855244171033635</v>
      </c>
      <c r="G22" s="14">
        <f t="shared" si="2"/>
        <v>11.840880579499009</v>
      </c>
      <c r="H22" s="97">
        <v>8895960</v>
      </c>
    </row>
    <row r="23" spans="1:12" ht="15.5" x14ac:dyDescent="0.35">
      <c r="A23" s="12">
        <v>2002</v>
      </c>
      <c r="B23" s="14">
        <v>93.56</v>
      </c>
      <c r="C23" s="14">
        <v>19.224</v>
      </c>
      <c r="D23" s="14">
        <v>12.315</v>
      </c>
      <c r="E23" s="14">
        <f>SUM(B23+C23-D23)</f>
        <v>100.46900000000001</v>
      </c>
      <c r="F23" s="15">
        <f t="shared" si="1"/>
        <v>0.93123251948362173</v>
      </c>
      <c r="G23" s="14">
        <f t="shared" si="2"/>
        <v>11.257083786836867</v>
      </c>
      <c r="H23" s="97">
        <v>8924958</v>
      </c>
    </row>
    <row r="24" spans="1:12" ht="15.5" x14ac:dyDescent="0.35">
      <c r="A24" s="12">
        <v>2003</v>
      </c>
      <c r="B24" s="14">
        <v>92.6</v>
      </c>
      <c r="C24" s="14">
        <v>19.91</v>
      </c>
      <c r="D24" s="14">
        <v>9.5790000000000006</v>
      </c>
      <c r="E24" s="14">
        <f t="shared" ref="E24:E35" si="3">SUM(B24+C24-D24)</f>
        <v>102.93099999999998</v>
      </c>
      <c r="F24" s="15">
        <f t="shared" si="1"/>
        <v>0.89963179217145472</v>
      </c>
      <c r="G24" s="14">
        <f t="shared" si="2"/>
        <v>11.490105912675372</v>
      </c>
      <c r="H24" s="97">
        <v>8958229</v>
      </c>
    </row>
    <row r="25" spans="1:12" ht="15.5" x14ac:dyDescent="0.35">
      <c r="A25" s="12">
        <v>2004</v>
      </c>
      <c r="B25" s="14">
        <v>103.56</v>
      </c>
      <c r="C25" s="14">
        <v>19.324999999999999</v>
      </c>
      <c r="D25" s="14">
        <v>10.978999999999999</v>
      </c>
      <c r="E25" s="14">
        <f t="shared" si="3"/>
        <v>111.90600000000001</v>
      </c>
      <c r="F25" s="15">
        <f t="shared" si="1"/>
        <v>0.92541954854967556</v>
      </c>
      <c r="G25" s="14">
        <f t="shared" si="2"/>
        <v>12.442943711429917</v>
      </c>
      <c r="H25" s="97">
        <v>8993531</v>
      </c>
    </row>
    <row r="26" spans="1:12" ht="15.5" x14ac:dyDescent="0.35">
      <c r="A26" s="12">
        <v>2005</v>
      </c>
      <c r="B26" s="14">
        <v>100.96</v>
      </c>
      <c r="C26" s="14">
        <v>18.994</v>
      </c>
      <c r="D26" s="14">
        <v>11.161</v>
      </c>
      <c r="E26" s="14">
        <f t="shared" si="3"/>
        <v>108.79299999999999</v>
      </c>
      <c r="F26" s="15">
        <f t="shared" si="1"/>
        <v>0.9280008824097139</v>
      </c>
      <c r="G26" s="14">
        <f t="shared" si="2"/>
        <v>12.048522344137684</v>
      </c>
      <c r="H26" s="97">
        <v>9029572</v>
      </c>
    </row>
    <row r="27" spans="1:12" ht="15.5" x14ac:dyDescent="0.35">
      <c r="A27" s="12">
        <v>2006</v>
      </c>
      <c r="B27" s="14">
        <v>98.77</v>
      </c>
      <c r="C27" s="14">
        <v>21.637</v>
      </c>
      <c r="D27" s="14">
        <v>8.6959999999999997</v>
      </c>
      <c r="E27" s="14">
        <f t="shared" si="3"/>
        <v>111.711</v>
      </c>
      <c r="F27" s="15">
        <f t="shared" si="1"/>
        <v>0.88415643938376698</v>
      </c>
      <c r="G27" s="14">
        <f t="shared" si="2"/>
        <v>12.302290709854871</v>
      </c>
      <c r="H27" s="97">
        <v>9080504</v>
      </c>
    </row>
    <row r="28" spans="1:12" ht="15.5" x14ac:dyDescent="0.35">
      <c r="A28" s="12">
        <v>2007</v>
      </c>
      <c r="B28" s="14">
        <v>95.43</v>
      </c>
      <c r="C28" s="14">
        <v>25.974</v>
      </c>
      <c r="D28" s="14">
        <v>9.5329999999999995</v>
      </c>
      <c r="E28" s="14">
        <f t="shared" si="3"/>
        <v>111.87100000000001</v>
      </c>
      <c r="F28" s="15">
        <f t="shared" si="1"/>
        <v>0.85303608620643423</v>
      </c>
      <c r="G28" s="14">
        <f t="shared" si="2"/>
        <v>12.228888821843944</v>
      </c>
      <c r="H28" s="97">
        <v>9148092</v>
      </c>
    </row>
    <row r="29" spans="1:12" ht="15.5" x14ac:dyDescent="0.35">
      <c r="A29" s="12">
        <v>2008</v>
      </c>
      <c r="B29" s="14">
        <v>102.46</v>
      </c>
      <c r="C29" s="14">
        <v>22.847000000000001</v>
      </c>
      <c r="D29" s="14">
        <v>9.9429999999999996</v>
      </c>
      <c r="E29" s="14">
        <f t="shared" si="3"/>
        <v>115.36399999999999</v>
      </c>
      <c r="F29" s="15">
        <f t="shared" si="1"/>
        <v>0.88814534863562289</v>
      </c>
      <c r="G29" s="14">
        <f t="shared" si="2"/>
        <v>12.512857068016885</v>
      </c>
      <c r="H29" s="97">
        <v>9219637</v>
      </c>
    </row>
    <row r="30" spans="1:12" ht="15.5" x14ac:dyDescent="0.35">
      <c r="A30" s="12">
        <v>2009</v>
      </c>
      <c r="B30" s="14">
        <v>104.54</v>
      </c>
      <c r="C30" s="14">
        <v>23.315000000000001</v>
      </c>
      <c r="D30" s="14">
        <v>7.14</v>
      </c>
      <c r="E30" s="14">
        <f t="shared" si="3"/>
        <v>120.715</v>
      </c>
      <c r="F30" s="15">
        <f t="shared" si="1"/>
        <v>0.86600671001946739</v>
      </c>
      <c r="G30" s="14">
        <f t="shared" si="2"/>
        <v>12.982180487959637</v>
      </c>
      <c r="H30" s="97">
        <v>9298515</v>
      </c>
    </row>
    <row r="31" spans="1:12" ht="15.5" x14ac:dyDescent="0.35">
      <c r="A31" s="12">
        <v>2010</v>
      </c>
      <c r="B31" s="14">
        <v>111.36</v>
      </c>
      <c r="C31" s="14">
        <v>25.47</v>
      </c>
      <c r="D31" s="14">
        <v>11.677</v>
      </c>
      <c r="E31" s="14">
        <f t="shared" si="3"/>
        <v>125.15299999999999</v>
      </c>
      <c r="F31" s="15">
        <f t="shared" si="1"/>
        <v>0.88979089594336536</v>
      </c>
      <c r="G31" s="14">
        <f t="shared" si="2"/>
        <v>13.3452035086754</v>
      </c>
      <c r="H31" s="97">
        <v>9378126</v>
      </c>
    </row>
    <row r="32" spans="1:12" ht="15.5" x14ac:dyDescent="0.35">
      <c r="A32" s="12">
        <v>2011</v>
      </c>
      <c r="B32" s="14">
        <v>116.08</v>
      </c>
      <c r="C32" s="14">
        <v>23.606999999999999</v>
      </c>
      <c r="D32" s="14">
        <v>13.683999999999999</v>
      </c>
      <c r="E32" s="14">
        <f t="shared" si="3"/>
        <v>126.00300000000001</v>
      </c>
      <c r="F32" s="15">
        <f t="shared" si="1"/>
        <v>0.92124790679586988</v>
      </c>
      <c r="G32" s="14">
        <f t="shared" si="2"/>
        <v>13.334762023819447</v>
      </c>
      <c r="H32" s="97">
        <v>9449212.5</v>
      </c>
    </row>
    <row r="33" spans="1:19" ht="15.5" x14ac:dyDescent="0.35">
      <c r="A33" s="12">
        <v>2012</v>
      </c>
      <c r="B33" s="14">
        <v>122.25</v>
      </c>
      <c r="C33" s="14">
        <v>23.818999999999999</v>
      </c>
      <c r="D33" s="14">
        <v>11.86</v>
      </c>
      <c r="E33" s="14">
        <f t="shared" si="3"/>
        <v>134.209</v>
      </c>
      <c r="F33" s="15">
        <f t="shared" si="1"/>
        <v>0.91089271211319656</v>
      </c>
      <c r="G33" s="14">
        <f t="shared" si="2"/>
        <v>14.098511099574406</v>
      </c>
      <c r="H33" s="97">
        <v>9519374</v>
      </c>
    </row>
    <row r="34" spans="1:19" ht="15.5" x14ac:dyDescent="0.35">
      <c r="A34" s="12">
        <v>2013</v>
      </c>
      <c r="B34" s="14">
        <v>129.25</v>
      </c>
      <c r="C34" s="14">
        <v>22.638999999999999</v>
      </c>
      <c r="D34" s="14">
        <v>13.96</v>
      </c>
      <c r="E34" s="14">
        <f t="shared" si="3"/>
        <v>137.929</v>
      </c>
      <c r="F34" s="15">
        <f t="shared" si="1"/>
        <v>0.93707632187574763</v>
      </c>
      <c r="G34" s="14">
        <f t="shared" si="2"/>
        <v>14.367037716273375</v>
      </c>
      <c r="H34" s="97">
        <v>9600378.5</v>
      </c>
    </row>
    <row r="35" spans="1:19" ht="15.5" x14ac:dyDescent="0.35">
      <c r="A35" s="12">
        <v>2014</v>
      </c>
      <c r="B35" s="14">
        <v>121.71</v>
      </c>
      <c r="C35" s="14">
        <v>24.391999999999999</v>
      </c>
      <c r="D35" s="14">
        <v>11.012</v>
      </c>
      <c r="E35" s="14">
        <f t="shared" si="3"/>
        <v>135.09</v>
      </c>
      <c r="F35" s="15">
        <f t="shared" si="1"/>
        <v>0.9009549189429269</v>
      </c>
      <c r="G35" s="14">
        <f t="shared" si="2"/>
        <v>13.932392162031586</v>
      </c>
      <c r="H35" s="97">
        <v>9696109.5</v>
      </c>
    </row>
    <row r="36" spans="1:19" ht="14.5" customHeight="1" x14ac:dyDescent="0.35">
      <c r="A36" s="12">
        <v>2015</v>
      </c>
      <c r="B36" s="14">
        <v>126.504096385542</v>
      </c>
      <c r="C36" s="14">
        <v>26.385999999999999</v>
      </c>
      <c r="D36" s="14">
        <v>14.178000000000001</v>
      </c>
      <c r="E36" s="14">
        <f t="shared" ref="E36" si="4">SUM(B36+C36-D36)</f>
        <v>138.712096385542</v>
      </c>
      <c r="F36" s="15">
        <f t="shared" si="1"/>
        <v>0.91199037201435851</v>
      </c>
      <c r="G36" s="14">
        <f t="shared" si="2"/>
        <v>14.155471320326198</v>
      </c>
      <c r="H36" s="97">
        <v>9799186</v>
      </c>
    </row>
    <row r="37" spans="1:19" ht="15.5" x14ac:dyDescent="0.35">
      <c r="A37" s="12">
        <v>2016</v>
      </c>
      <c r="B37" s="14">
        <v>139.54659000000001</v>
      </c>
      <c r="C37" s="14">
        <v>27.094000000000001</v>
      </c>
      <c r="D37" s="14">
        <v>18.327999999999999</v>
      </c>
      <c r="E37" s="14">
        <f t="shared" ref="E37:E45" si="5">SUM(B37+C37-D37)</f>
        <v>148.31259</v>
      </c>
      <c r="F37" s="15">
        <f t="shared" si="1"/>
        <v>0.94089510539867183</v>
      </c>
      <c r="G37" s="14">
        <f t="shared" si="2"/>
        <v>14.946217834473854</v>
      </c>
      <c r="H37" s="97">
        <v>9923085</v>
      </c>
    </row>
    <row r="38" spans="1:19" ht="15.5" x14ac:dyDescent="0.35">
      <c r="A38" s="12">
        <v>2017</v>
      </c>
      <c r="B38" s="14">
        <v>137.435</v>
      </c>
      <c r="C38" s="14">
        <v>25.4</v>
      </c>
      <c r="D38" s="14">
        <v>15.5</v>
      </c>
      <c r="E38" s="14">
        <f t="shared" si="5"/>
        <v>147.33500000000001</v>
      </c>
      <c r="F38" s="15">
        <f t="shared" si="1"/>
        <v>0.93280618997522646</v>
      </c>
      <c r="G38" s="14">
        <f t="shared" si="2"/>
        <v>14.648979053108329</v>
      </c>
      <c r="H38" s="97">
        <v>10057697.5</v>
      </c>
    </row>
    <row r="39" spans="1:19" ht="15.5" x14ac:dyDescent="0.35">
      <c r="A39" s="12">
        <v>2018</v>
      </c>
      <c r="B39" s="14">
        <v>141.13999999999999</v>
      </c>
      <c r="C39" s="14">
        <v>29.849</v>
      </c>
      <c r="D39" s="14">
        <v>18.457999999999998</v>
      </c>
      <c r="E39" s="14">
        <f t="shared" si="5"/>
        <v>152.53099999999998</v>
      </c>
      <c r="F39" s="15">
        <f t="shared" ref="F39:F45" si="6">B39/E39</f>
        <v>0.92532009886514877</v>
      </c>
      <c r="G39" s="14">
        <f t="shared" ref="G39:G41" si="7">SUM(E39/H39*1000000)</f>
        <v>14.990447129192914</v>
      </c>
      <c r="H39" s="97">
        <v>10175213.5</v>
      </c>
    </row>
    <row r="40" spans="1:19" ht="15.5" x14ac:dyDescent="0.35">
      <c r="A40" s="16">
        <v>2019</v>
      </c>
      <c r="B40" s="17">
        <v>149.77000000000001</v>
      </c>
      <c r="C40" s="17">
        <v>25.512</v>
      </c>
      <c r="D40" s="17">
        <v>21.145</v>
      </c>
      <c r="E40" s="14">
        <f t="shared" si="5"/>
        <v>154.137</v>
      </c>
      <c r="F40" s="15">
        <f t="shared" si="6"/>
        <v>0.97166806152967822</v>
      </c>
      <c r="G40" s="14">
        <f t="shared" si="7"/>
        <v>14.995495134833178</v>
      </c>
      <c r="H40" s="128">
        <v>10278887</v>
      </c>
    </row>
    <row r="41" spans="1:19" ht="15.5" x14ac:dyDescent="0.35">
      <c r="A41" s="16">
        <v>2020</v>
      </c>
      <c r="B41" s="17">
        <v>149.126</v>
      </c>
      <c r="C41" s="17">
        <v>24.503</v>
      </c>
      <c r="D41" s="17">
        <v>20.652999999999999</v>
      </c>
      <c r="E41" s="14">
        <f t="shared" si="5"/>
        <v>152.97600000000003</v>
      </c>
      <c r="F41" s="15">
        <f t="shared" si="6"/>
        <v>0.97483265348812875</v>
      </c>
      <c r="G41" s="14">
        <f t="shared" si="7"/>
        <v>14.775376150269642</v>
      </c>
      <c r="H41" s="128">
        <v>10353442</v>
      </c>
    </row>
    <row r="42" spans="1:19" ht="15.5" x14ac:dyDescent="0.35">
      <c r="A42" s="16">
        <v>2021</v>
      </c>
      <c r="B42" s="17">
        <v>128.126</v>
      </c>
      <c r="C42" s="17">
        <v>30.382000000000001</v>
      </c>
      <c r="D42" s="17">
        <v>13.303000000000001</v>
      </c>
      <c r="E42" s="14">
        <f t="shared" ref="E42" si="8">SUM(B42+C42-D42)</f>
        <v>145.20500000000001</v>
      </c>
      <c r="F42" s="15">
        <f t="shared" ref="F42:F44" si="9">B42/E42</f>
        <v>0.8823800833304638</v>
      </c>
      <c r="G42" s="14">
        <f>SUM(E42/H42*1000000)</f>
        <v>13.940825824356157</v>
      </c>
      <c r="H42" s="128">
        <v>10415810.5</v>
      </c>
    </row>
    <row r="43" spans="1:19" ht="15.5" x14ac:dyDescent="0.35">
      <c r="A43" s="16">
        <v>2022</v>
      </c>
      <c r="B43" s="17">
        <v>154.72399999999999</v>
      </c>
      <c r="C43" s="17">
        <v>26.31</v>
      </c>
      <c r="D43" s="17">
        <v>26.824999999999999</v>
      </c>
      <c r="E43" s="14">
        <f t="shared" ref="E43" si="10">SUM(B43+C43-D43)</f>
        <v>154.209</v>
      </c>
      <c r="F43" s="15">
        <f t="shared" si="9"/>
        <v>1.0033396234979799</v>
      </c>
      <c r="G43" s="14">
        <f>SUM(E43/H43*1000000)</f>
        <v>14.704860073113789</v>
      </c>
      <c r="H43" s="128">
        <v>10486941</v>
      </c>
      <c r="L43" s="117"/>
      <c r="M43" s="117"/>
      <c r="N43" s="117"/>
      <c r="O43" s="117"/>
      <c r="P43" s="117"/>
      <c r="Q43" s="117"/>
      <c r="R43" s="117"/>
      <c r="S43" s="117"/>
    </row>
    <row r="44" spans="1:19" ht="15.5" x14ac:dyDescent="0.35">
      <c r="A44" s="16">
        <v>2023</v>
      </c>
      <c r="B44" s="17">
        <v>133.30994000000001</v>
      </c>
      <c r="C44" s="17">
        <v>28.280999999999999</v>
      </c>
      <c r="D44" s="17">
        <v>21.215</v>
      </c>
      <c r="E44" s="14">
        <f t="shared" ref="E44" si="11">SUM(B44+C44-D44)</f>
        <v>140.37594000000001</v>
      </c>
      <c r="F44" s="15">
        <f t="shared" si="9"/>
        <v>0.94966373867202603</v>
      </c>
      <c r="G44" s="14">
        <f>SUM(E44/H44*1000000)</f>
        <v>13.322658194888946</v>
      </c>
      <c r="H44" s="128">
        <v>10536631.5</v>
      </c>
      <c r="L44" s="117"/>
      <c r="M44" s="117"/>
      <c r="N44" s="117"/>
      <c r="O44" s="117"/>
      <c r="P44" s="117"/>
      <c r="Q44" s="117"/>
      <c r="R44" s="117"/>
      <c r="S44" s="117"/>
    </row>
    <row r="45" spans="1:19" ht="15.5" x14ac:dyDescent="0.35">
      <c r="A45" s="16">
        <v>2024</v>
      </c>
      <c r="B45" s="22">
        <v>134.34146341463415</v>
      </c>
      <c r="C45" s="17">
        <v>33.604999999999997</v>
      </c>
      <c r="D45" s="17">
        <v>14.039</v>
      </c>
      <c r="E45" s="14">
        <f t="shared" si="5"/>
        <v>153.90746341463415</v>
      </c>
      <c r="F45" s="15">
        <f t="shared" si="6"/>
        <v>0.87287166219296164</v>
      </c>
      <c r="G45" s="14">
        <f>SUM(E45/H45*1000000)</f>
        <v>14.561182660244871</v>
      </c>
      <c r="H45" s="128">
        <v>10569709</v>
      </c>
    </row>
    <row r="46" spans="1:19" ht="14.15" customHeight="1" x14ac:dyDescent="0.35">
      <c r="A46" s="16">
        <v>2025</v>
      </c>
      <c r="B46" s="109">
        <v>157.64634146341464</v>
      </c>
      <c r="C46" s="17">
        <v>29.306000000000001</v>
      </c>
      <c r="D46" s="17">
        <v>24.300999999999998</v>
      </c>
      <c r="E46" s="14">
        <f t="shared" ref="E46" si="12">SUM(B46+C46-D46)</f>
        <v>162.65134146341467</v>
      </c>
      <c r="F46" s="15">
        <f t="shared" ref="F46" si="13">B46/E46</f>
        <v>0.9692286583377131</v>
      </c>
      <c r="G46" s="14">
        <f>SUM(E46/H46*1000000)</f>
        <v>15.349360594549458</v>
      </c>
      <c r="H46" s="128">
        <v>10596620</v>
      </c>
    </row>
    <row r="47" spans="1:19" ht="14.5" x14ac:dyDescent="0.3">
      <c r="A47" s="3" t="s">
        <v>6</v>
      </c>
      <c r="J47" s="53"/>
      <c r="K47" s="53"/>
      <c r="L47" s="53"/>
      <c r="M47" s="53"/>
      <c r="N47" s="53"/>
      <c r="O47" s="53"/>
      <c r="P47" s="53"/>
      <c r="Q47" s="53"/>
    </row>
    <row r="48" spans="1:19" ht="15.5" x14ac:dyDescent="0.35">
      <c r="A48" s="4"/>
    </row>
    <row r="49" spans="1:1" ht="15.5" x14ac:dyDescent="0.35">
      <c r="A49" s="5"/>
    </row>
    <row r="50" spans="1:1" ht="14.5" x14ac:dyDescent="0.3">
      <c r="A50" s="3"/>
    </row>
    <row r="51" spans="1:1" ht="14.5" x14ac:dyDescent="0.35">
      <c r="A51" s="2"/>
    </row>
    <row r="52" spans="1:1" ht="14.5" x14ac:dyDescent="0.35">
      <c r="A52" s="2"/>
    </row>
    <row r="53" spans="1:1" ht="14.5" x14ac:dyDescent="0.35">
      <c r="A53" s="2"/>
    </row>
    <row r="54" spans="1:1" ht="14.5" x14ac:dyDescent="0.35">
      <c r="A54" s="6"/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2E31-4C8D-4DA6-AE84-9894DD48DC0B}">
  <dimension ref="A1:H29"/>
  <sheetViews>
    <sheetView topLeftCell="A11" zoomScaleNormal="100" workbookViewId="0">
      <selection activeCell="B22" sqref="B22"/>
    </sheetView>
  </sheetViews>
  <sheetFormatPr defaultColWidth="8.33203125" defaultRowHeight="14" x14ac:dyDescent="0.3"/>
  <cols>
    <col min="1" max="1" width="24.33203125" customWidth="1"/>
    <col min="2" max="2" width="14.33203125" customWidth="1"/>
    <col min="3" max="3" width="10.33203125" customWidth="1"/>
    <col min="4" max="4" width="10" customWidth="1"/>
    <col min="5" max="5" width="19.5" customWidth="1"/>
    <col min="6" max="6" width="21.33203125" customWidth="1"/>
    <col min="7" max="7" width="19.08203125" customWidth="1"/>
    <col min="8" max="8" width="13.58203125" customWidth="1"/>
    <col min="11" max="11" width="9.5" customWidth="1"/>
  </cols>
  <sheetData>
    <row r="1" spans="1:8" ht="18" x14ac:dyDescent="0.3">
      <c r="A1" s="1" t="s">
        <v>108</v>
      </c>
    </row>
    <row r="2" spans="1:8" ht="18" x14ac:dyDescent="0.3">
      <c r="A2" s="1"/>
    </row>
    <row r="3" spans="1:8" ht="15.5" x14ac:dyDescent="0.35">
      <c r="A3" s="4" t="s">
        <v>7</v>
      </c>
    </row>
    <row r="4" spans="1:8" ht="14.5" thickBot="1" x14ac:dyDescent="0.35">
      <c r="A4" s="7"/>
      <c r="B4" s="7"/>
      <c r="C4" s="7"/>
      <c r="D4" s="7"/>
      <c r="E4" s="7"/>
      <c r="F4" s="7"/>
      <c r="G4" s="7"/>
      <c r="H4" s="7"/>
    </row>
    <row r="5" spans="1:8" ht="31" x14ac:dyDescent="0.3">
      <c r="A5" s="10" t="s">
        <v>8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123</v>
      </c>
      <c r="G5" s="10" t="s">
        <v>4</v>
      </c>
      <c r="H5" s="11" t="s">
        <v>5</v>
      </c>
    </row>
    <row r="6" spans="1:8" ht="15.5" x14ac:dyDescent="0.35">
      <c r="A6" s="16">
        <v>2019</v>
      </c>
      <c r="B6" s="14">
        <v>149.77000000000001</v>
      </c>
      <c r="C6" s="18">
        <v>25.512</v>
      </c>
      <c r="D6" s="18">
        <v>21.145</v>
      </c>
      <c r="E6" s="19">
        <v>147.33500000000001</v>
      </c>
      <c r="F6" s="20">
        <v>0.93280618997522646</v>
      </c>
      <c r="G6" s="14">
        <v>14.639459042999581</v>
      </c>
      <c r="H6" s="97">
        <v>10278887</v>
      </c>
    </row>
    <row r="7" spans="1:8" ht="15.5" x14ac:dyDescent="0.35">
      <c r="A7" s="16">
        <v>2020</v>
      </c>
      <c r="B7" s="14">
        <v>149.126</v>
      </c>
      <c r="C7" s="18">
        <v>24.503</v>
      </c>
      <c r="D7" s="18">
        <v>20.652999999999999</v>
      </c>
      <c r="E7" s="19">
        <f>B7+C7-D7</f>
        <v>152.97600000000003</v>
      </c>
      <c r="F7" s="20">
        <f>B7/E7</f>
        <v>0.97483265348812875</v>
      </c>
      <c r="G7" s="14">
        <f>E7/H7*1000000</f>
        <v>14.775376150269642</v>
      </c>
      <c r="H7" s="97">
        <v>10353442</v>
      </c>
    </row>
    <row r="8" spans="1:8" ht="15.5" x14ac:dyDescent="0.35">
      <c r="A8" s="21">
        <v>2021</v>
      </c>
      <c r="B8" s="22">
        <v>128.126</v>
      </c>
      <c r="C8" s="23">
        <v>30.382000000000001</v>
      </c>
      <c r="D8" s="23">
        <v>13.303000000000001</v>
      </c>
      <c r="E8" s="22">
        <f t="shared" ref="E8:E9" si="0">B8+C8-D8</f>
        <v>145.20500000000001</v>
      </c>
      <c r="F8" s="24">
        <f t="shared" ref="F8:F9" si="1">B8/E8</f>
        <v>0.8823800833304638</v>
      </c>
      <c r="G8" s="22">
        <f t="shared" ref="G8:G9" si="2">E8/H8*1000000</f>
        <v>13.940825824356157</v>
      </c>
      <c r="H8" s="97">
        <v>10415810.5</v>
      </c>
    </row>
    <row r="9" spans="1:8" ht="15.5" x14ac:dyDescent="0.35">
      <c r="A9" s="21">
        <v>2022</v>
      </c>
      <c r="B9" s="22">
        <v>154.72399999999999</v>
      </c>
      <c r="C9" s="23">
        <v>25.853999999999999</v>
      </c>
      <c r="D9" s="23">
        <v>26.824999999999999</v>
      </c>
      <c r="E9" s="22">
        <f t="shared" si="0"/>
        <v>153.75299999999999</v>
      </c>
      <c r="F9" s="24">
        <f t="shared" si="1"/>
        <v>1.0063153239286389</v>
      </c>
      <c r="G9" s="22">
        <f t="shared" si="2"/>
        <v>14.66137742169046</v>
      </c>
      <c r="H9" s="97">
        <v>10486941</v>
      </c>
    </row>
    <row r="10" spans="1:8" ht="15.5" x14ac:dyDescent="0.35">
      <c r="A10" s="21">
        <v>2023</v>
      </c>
      <c r="B10" s="22">
        <v>133.30994000000001</v>
      </c>
      <c r="C10" s="23">
        <v>28.280999999999999</v>
      </c>
      <c r="D10" s="23">
        <v>21.215</v>
      </c>
      <c r="E10" s="22">
        <f t="shared" ref="E10" si="3">B10+C10-D10</f>
        <v>140.37594000000001</v>
      </c>
      <c r="F10" s="24">
        <f t="shared" ref="F10" si="4">B10/E10</f>
        <v>0.94966373867202603</v>
      </c>
      <c r="G10" s="22">
        <f t="shared" ref="G10" si="5">E10/H10*1000000</f>
        <v>13.322658194888946</v>
      </c>
      <c r="H10" s="97">
        <v>10536631.5</v>
      </c>
    </row>
    <row r="11" spans="1:8" ht="16" thickBot="1" x14ac:dyDescent="0.35">
      <c r="A11" s="8" t="s">
        <v>92</v>
      </c>
      <c r="B11" s="9">
        <f>SUM(B10-B9)/B9</f>
        <v>-0.13840167007057716</v>
      </c>
      <c r="C11" s="9">
        <f t="shared" ref="C11:H11" si="6">SUM(C10-C9)/C9</f>
        <v>9.3873288466001376E-2</v>
      </c>
      <c r="D11" s="9">
        <f t="shared" si="6"/>
        <v>-0.20913327120223671</v>
      </c>
      <c r="E11" s="9">
        <f t="shared" si="6"/>
        <v>-8.7003570662035692E-2</v>
      </c>
      <c r="F11" s="9">
        <f t="shared" si="6"/>
        <v>-5.6296057418112215E-2</v>
      </c>
      <c r="G11" s="9">
        <f t="shared" si="6"/>
        <v>-9.1309239800414277E-2</v>
      </c>
      <c r="H11" s="9">
        <f t="shared" si="6"/>
        <v>4.7383216898044915E-3</v>
      </c>
    </row>
    <row r="12" spans="1:8" ht="15.5" x14ac:dyDescent="0.35">
      <c r="A12" s="25" t="s">
        <v>27</v>
      </c>
      <c r="B12" s="54">
        <v>34.712643678160923</v>
      </c>
      <c r="C12" s="54">
        <v>5.8150000000000004</v>
      </c>
      <c r="D12" s="54">
        <v>5.6719999999999997</v>
      </c>
      <c r="E12" s="26">
        <f t="shared" ref="E12:E13" si="7">B12+C12-D12</f>
        <v>34.855643678160924</v>
      </c>
      <c r="F12" s="27">
        <f t="shared" ref="F12:F13" si="8">B12/E12</f>
        <v>0.99589736453240141</v>
      </c>
      <c r="G12" s="26">
        <f t="shared" ref="G12:G13" si="9">E12/H12*1000000</f>
        <v>3.310252407252289</v>
      </c>
      <c r="H12" s="98">
        <v>10529603</v>
      </c>
    </row>
    <row r="13" spans="1:8" ht="15.5" x14ac:dyDescent="0.35">
      <c r="A13" s="25" t="s">
        <v>91</v>
      </c>
      <c r="B13" s="54">
        <v>29.611764999999998</v>
      </c>
      <c r="C13" s="54">
        <v>8.4420000000000002</v>
      </c>
      <c r="D13" s="54">
        <v>2.2639999999999998</v>
      </c>
      <c r="E13" s="26">
        <f t="shared" si="7"/>
        <v>35.789764999999996</v>
      </c>
      <c r="F13" s="27">
        <f t="shared" si="8"/>
        <v>0.8273808168340866</v>
      </c>
      <c r="G13" s="26">
        <f t="shared" si="9"/>
        <v>3.3928118935569613</v>
      </c>
      <c r="H13" s="99">
        <v>10548703</v>
      </c>
    </row>
    <row r="14" spans="1:8" ht="16" thickBot="1" x14ac:dyDescent="0.35">
      <c r="A14" s="28" t="s">
        <v>93</v>
      </c>
      <c r="B14" s="29">
        <f>SUM(B13-B12)/B12</f>
        <v>-0.14694584271523192</v>
      </c>
      <c r="C14" s="29">
        <f t="shared" ref="C14" si="10">SUM(C13-C12)/C12</f>
        <v>0.45176268271711084</v>
      </c>
      <c r="D14" s="29">
        <f t="shared" ref="D14" si="11">SUM(D13-D12)/D12</f>
        <v>-0.60084626234132588</v>
      </c>
      <c r="E14" s="29">
        <f t="shared" ref="E14:H14" si="12">SUM(E13-E12)/E12</f>
        <v>2.6799715146972113E-2</v>
      </c>
      <c r="F14" s="30">
        <f t="shared" si="12"/>
        <v>-0.16921075775457797</v>
      </c>
      <c r="G14" s="29">
        <f t="shared" si="12"/>
        <v>2.4940541127255536E-2</v>
      </c>
      <c r="H14" s="30">
        <f t="shared" si="12"/>
        <v>1.8139335357657833E-3</v>
      </c>
    </row>
    <row r="15" spans="1:8" ht="15.5" x14ac:dyDescent="0.35">
      <c r="A15" s="31" t="s">
        <v>28</v>
      </c>
      <c r="B15" s="56">
        <v>67.827586206896541</v>
      </c>
      <c r="C15" s="55">
        <v>13.289</v>
      </c>
      <c r="D15" s="55">
        <v>11.473000000000001</v>
      </c>
      <c r="E15" s="33">
        <f t="shared" ref="E15:E16" si="13">B15+C15-D15</f>
        <v>69.643586206896543</v>
      </c>
      <c r="F15" s="34">
        <f t="shared" ref="F15:F16" si="14">B15/E15</f>
        <v>0.97392437553969369</v>
      </c>
      <c r="G15" s="32">
        <f t="shared" ref="G15:G16" si="15">E15/H15*1000000</f>
        <v>6.610349296532986</v>
      </c>
      <c r="H15" s="100">
        <v>10535538</v>
      </c>
    </row>
    <row r="16" spans="1:8" ht="15.5" x14ac:dyDescent="0.35">
      <c r="A16" s="31" t="s">
        <v>94</v>
      </c>
      <c r="B16" s="55">
        <v>59.564705882352946</v>
      </c>
      <c r="C16" s="56">
        <v>18.341999999999999</v>
      </c>
      <c r="D16" s="55">
        <v>5.46</v>
      </c>
      <c r="E16" s="33">
        <f t="shared" si="13"/>
        <v>72.446705882352958</v>
      </c>
      <c r="F16" s="34">
        <f t="shared" si="14"/>
        <v>0.82218653225007576</v>
      </c>
      <c r="G16" s="33">
        <f t="shared" si="15"/>
        <v>6.865881290608673</v>
      </c>
      <c r="H16" s="100">
        <v>10551698</v>
      </c>
    </row>
    <row r="17" spans="1:8" ht="16" thickBot="1" x14ac:dyDescent="0.35">
      <c r="A17" s="35" t="s">
        <v>95</v>
      </c>
      <c r="B17" s="36">
        <f>SUM(B16-B15)/B15</f>
        <v>-0.12182182481533517</v>
      </c>
      <c r="C17" s="36">
        <f t="shared" ref="C17" si="16">SUM(C16-C15)/C15</f>
        <v>0.38023929565806297</v>
      </c>
      <c r="D17" s="36">
        <f t="shared" ref="D17" si="17">SUM(D16-D15)/D15</f>
        <v>-0.5241000610128127</v>
      </c>
      <c r="E17" s="37">
        <f t="shared" ref="E17:H17" si="18">SUM(E16-E15)/E15</f>
        <v>4.0249502188599712E-2</v>
      </c>
      <c r="F17" s="37">
        <f t="shared" si="18"/>
        <v>-0.15580043697492776</v>
      </c>
      <c r="G17" s="37">
        <f t="shared" si="18"/>
        <v>3.86563527300606E-2</v>
      </c>
      <c r="H17" s="102">
        <f t="shared" si="18"/>
        <v>1.533856173268038E-3</v>
      </c>
    </row>
    <row r="18" spans="1:8" ht="15.5" x14ac:dyDescent="0.35">
      <c r="A18" s="38" t="s">
        <v>29</v>
      </c>
      <c r="B18" s="39">
        <v>102.87465</v>
      </c>
      <c r="C18" s="57">
        <v>19.376999999999999</v>
      </c>
      <c r="D18" s="57">
        <v>17.925999999999998</v>
      </c>
      <c r="E18" s="40">
        <f t="shared" ref="E18:E19" si="19">B18+C18-D18</f>
        <v>104.32565</v>
      </c>
      <c r="F18" s="41">
        <f t="shared" ref="F18:F19" si="20">B18/E18</f>
        <v>0.98609162751442248</v>
      </c>
      <c r="G18" s="39">
        <f t="shared" ref="G18:G19" si="21">E18/H18*1000000</f>
        <v>9.8951532878451562</v>
      </c>
      <c r="H18" s="103">
        <v>10543106</v>
      </c>
    </row>
    <row r="19" spans="1:8" ht="15.5" x14ac:dyDescent="0.35">
      <c r="A19" s="38" t="s">
        <v>96</v>
      </c>
      <c r="B19" s="118">
        <v>92.847059000000002</v>
      </c>
      <c r="C19" s="58">
        <v>26.38</v>
      </c>
      <c r="D19" s="57">
        <v>8.8480000000000008</v>
      </c>
      <c r="E19" s="40">
        <f t="shared" si="19"/>
        <v>110.379059</v>
      </c>
      <c r="F19" s="41">
        <f t="shared" si="20"/>
        <v>0.84116552397860178</v>
      </c>
      <c r="G19" s="39">
        <f t="shared" si="21"/>
        <v>10.446515099734405</v>
      </c>
      <c r="H19" s="103">
        <v>10566113</v>
      </c>
    </row>
    <row r="20" spans="1:8" ht="16" thickBot="1" x14ac:dyDescent="0.35">
      <c r="A20" s="42" t="s">
        <v>97</v>
      </c>
      <c r="B20" s="43">
        <f>SUM(B19-B18)/B18</f>
        <v>-9.7473877189375627E-2</v>
      </c>
      <c r="C20" s="43">
        <f t="shared" ref="C20" si="22">SUM(C19-C18)/C18</f>
        <v>0.36140785467306602</v>
      </c>
      <c r="D20" s="43">
        <f t="shared" ref="D20" si="23">SUM(D19-D18)/D18</f>
        <v>-0.50641526274684812</v>
      </c>
      <c r="E20" s="44">
        <f t="shared" ref="E20:H20" si="24">SUM(E19-E18)/E18</f>
        <v>5.8024167594450671E-2</v>
      </c>
      <c r="F20" s="44">
        <f t="shared" si="24"/>
        <v>-0.14697022010127656</v>
      </c>
      <c r="G20" s="44">
        <f t="shared" si="24"/>
        <v>5.572039117034415E-2</v>
      </c>
      <c r="H20" s="105">
        <f t="shared" si="24"/>
        <v>2.1821842633470631E-3</v>
      </c>
    </row>
    <row r="21" spans="1:8" ht="15.5" x14ac:dyDescent="0.35">
      <c r="A21" s="45" t="s">
        <v>30</v>
      </c>
      <c r="B21" s="46">
        <v>133.30994000000001</v>
      </c>
      <c r="C21" s="59">
        <v>28.280999999999999</v>
      </c>
      <c r="D21" s="59">
        <v>21.215</v>
      </c>
      <c r="E21" s="46">
        <f t="shared" ref="E21:E22" si="25">B21+C21-D21</f>
        <v>140.37594000000001</v>
      </c>
      <c r="F21" s="47">
        <f t="shared" ref="F21:F22" si="26">B21/E21</f>
        <v>0.94966373867202603</v>
      </c>
      <c r="G21" s="46">
        <f t="shared" ref="G21:G22" si="27">E21/H21*1000000</f>
        <v>13.322658194888946</v>
      </c>
      <c r="H21" s="106">
        <v>10536631.5</v>
      </c>
    </row>
    <row r="22" spans="1:8" ht="15.5" x14ac:dyDescent="0.35">
      <c r="A22" s="48" t="s">
        <v>98</v>
      </c>
      <c r="B22" s="49">
        <v>134.34146341463415</v>
      </c>
      <c r="C22" s="60">
        <v>32.902000000000001</v>
      </c>
      <c r="D22" s="60">
        <v>14.039</v>
      </c>
      <c r="E22" s="46">
        <f t="shared" si="25"/>
        <v>153.20446341463418</v>
      </c>
      <c r="F22" s="47">
        <f t="shared" si="26"/>
        <v>0.87687695528198151</v>
      </c>
      <c r="G22" s="46">
        <f t="shared" si="27"/>
        <v>14.494671841451281</v>
      </c>
      <c r="H22" s="107">
        <v>10569709</v>
      </c>
    </row>
    <row r="23" spans="1:8" ht="15.5" x14ac:dyDescent="0.35">
      <c r="A23" s="50" t="s">
        <v>99</v>
      </c>
      <c r="B23" s="51">
        <f>SUM(B22-B21)/B21</f>
        <v>7.737783203819135E-3</v>
      </c>
      <c r="C23" s="51">
        <f t="shared" ref="C23" si="28">SUM(C22-C21)/C21</f>
        <v>0.1633959195219406</v>
      </c>
      <c r="D23" s="51">
        <f t="shared" ref="D23" si="29">SUM(D22-D21)/D21</f>
        <v>-0.33825123733207635</v>
      </c>
      <c r="E23" s="52">
        <f t="shared" ref="E23:H23" si="30">SUM(E22-E21)/E21</f>
        <v>9.1386910140257377E-2</v>
      </c>
      <c r="F23" s="52">
        <f t="shared" si="30"/>
        <v>-7.6644795864088497E-2</v>
      </c>
      <c r="G23" s="52">
        <f t="shared" si="30"/>
        <v>8.7971456553014388E-2</v>
      </c>
      <c r="H23" s="108">
        <f t="shared" si="30"/>
        <v>3.1392860232418683E-3</v>
      </c>
    </row>
    <row r="24" spans="1:8" ht="14.5" x14ac:dyDescent="0.3">
      <c r="A24" s="110" t="s">
        <v>6</v>
      </c>
    </row>
    <row r="25" spans="1:8" ht="15.5" x14ac:dyDescent="0.35">
      <c r="A25" s="5"/>
    </row>
    <row r="26" spans="1:8" ht="14.5" x14ac:dyDescent="0.3">
      <c r="A26" s="3"/>
    </row>
    <row r="27" spans="1:8" ht="14.5" x14ac:dyDescent="0.35">
      <c r="A27" s="2"/>
    </row>
    <row r="28" spans="1:8" ht="14.5" x14ac:dyDescent="0.35">
      <c r="A28" s="2"/>
    </row>
    <row r="29" spans="1:8" ht="14.5" x14ac:dyDescent="0.35">
      <c r="A29" s="2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3020331-6F48-45D8-A390-A2057F9F0A2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B11:H11</xm:sqref>
        </x14:conditionalFormatting>
        <x14:conditionalFormatting xmlns:xm="http://schemas.microsoft.com/office/excel/2006/main">
          <x14:cfRule type="iconSet" priority="4" id="{90ACC40C-4171-4857-9D6A-9258BC8B274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B14:H14</xm:sqref>
        </x14:conditionalFormatting>
        <x14:conditionalFormatting xmlns:xm="http://schemas.microsoft.com/office/excel/2006/main">
          <x14:cfRule type="iconSet" priority="3" id="{36F2BDC1-DD8F-4785-926A-572D5EEEC2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B17:H17</xm:sqref>
        </x14:conditionalFormatting>
        <x14:conditionalFormatting xmlns:xm="http://schemas.microsoft.com/office/excel/2006/main">
          <x14:cfRule type="iconSet" priority="2" id="{024458E7-4811-40CC-AD29-229405FD69B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B20:H20</xm:sqref>
        </x14:conditionalFormatting>
        <x14:conditionalFormatting xmlns:xm="http://schemas.microsoft.com/office/excel/2006/main">
          <x14:cfRule type="iconSet" priority="1" id="{CBBD4A08-CB22-461D-BC3F-CA32D74EAC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B23:H23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FA71-B4CC-4705-AB3A-D39380522E23}">
  <dimension ref="A1:H29"/>
  <sheetViews>
    <sheetView workbookViewId="0">
      <selection activeCell="F32" sqref="F32"/>
    </sheetView>
  </sheetViews>
  <sheetFormatPr defaultColWidth="8.33203125" defaultRowHeight="14" x14ac:dyDescent="0.3"/>
  <cols>
    <col min="1" max="1" width="24.33203125" customWidth="1"/>
    <col min="2" max="2" width="14.33203125" customWidth="1"/>
    <col min="3" max="3" width="10.33203125" customWidth="1"/>
    <col min="4" max="4" width="10" customWidth="1"/>
    <col min="5" max="5" width="19.5" customWidth="1"/>
    <col min="6" max="6" width="21.33203125" customWidth="1"/>
    <col min="7" max="7" width="19.08203125" customWidth="1"/>
    <col min="8" max="8" width="13.58203125" customWidth="1"/>
    <col min="11" max="11" width="9.5" customWidth="1"/>
  </cols>
  <sheetData>
    <row r="1" spans="1:8" ht="18" x14ac:dyDescent="0.3">
      <c r="A1" s="1" t="s">
        <v>108</v>
      </c>
    </row>
    <row r="2" spans="1:8" ht="18" x14ac:dyDescent="0.3">
      <c r="A2" s="1"/>
    </row>
    <row r="3" spans="1:8" ht="15.5" x14ac:dyDescent="0.35">
      <c r="A3" s="4" t="s">
        <v>7</v>
      </c>
    </row>
    <row r="4" spans="1:8" ht="14.5" thickBot="1" x14ac:dyDescent="0.35">
      <c r="A4" s="7"/>
      <c r="B4" s="7"/>
      <c r="C4" s="7"/>
      <c r="D4" s="7"/>
      <c r="E4" s="7"/>
      <c r="F4" s="7"/>
      <c r="G4" s="7"/>
      <c r="H4" s="7"/>
    </row>
    <row r="5" spans="1:8" ht="31" x14ac:dyDescent="0.3">
      <c r="A5" s="10" t="s">
        <v>8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123</v>
      </c>
      <c r="G5" s="10" t="s">
        <v>4</v>
      </c>
      <c r="H5" s="11" t="s">
        <v>5</v>
      </c>
    </row>
    <row r="6" spans="1:8" ht="15.5" x14ac:dyDescent="0.35">
      <c r="A6" s="16">
        <v>2020</v>
      </c>
      <c r="B6" s="14">
        <v>149.126</v>
      </c>
      <c r="C6" s="18">
        <v>24.503</v>
      </c>
      <c r="D6" s="18">
        <v>20.652999999999999</v>
      </c>
      <c r="E6" s="19">
        <f>B6+C6-D6</f>
        <v>152.97600000000003</v>
      </c>
      <c r="F6" s="20">
        <f>B6/E6</f>
        <v>0.97483265348812875</v>
      </c>
      <c r="G6" s="14">
        <f>E6/H6*1000000</f>
        <v>14.775376150269642</v>
      </c>
      <c r="H6" s="97">
        <v>10353442</v>
      </c>
    </row>
    <row r="7" spans="1:8" ht="15.5" x14ac:dyDescent="0.35">
      <c r="A7" s="21">
        <v>2021</v>
      </c>
      <c r="B7" s="22">
        <v>128.126</v>
      </c>
      <c r="C7" s="23">
        <v>30.382000000000001</v>
      </c>
      <c r="D7" s="23">
        <v>13.303000000000001</v>
      </c>
      <c r="E7" s="22">
        <f t="shared" ref="E7:E9" si="0">B7+C7-D7</f>
        <v>145.20500000000001</v>
      </c>
      <c r="F7" s="24">
        <f t="shared" ref="F7:F9" si="1">B7/E7</f>
        <v>0.8823800833304638</v>
      </c>
      <c r="G7" s="22">
        <f t="shared" ref="G7:G9" si="2">E7/H7*1000000</f>
        <v>13.940825824356157</v>
      </c>
      <c r="H7" s="97">
        <v>10415810.5</v>
      </c>
    </row>
    <row r="8" spans="1:8" ht="15.5" x14ac:dyDescent="0.35">
      <c r="A8" s="21">
        <v>2022</v>
      </c>
      <c r="B8" s="22">
        <v>154.72399999999999</v>
      </c>
      <c r="C8" s="23">
        <v>25.853999999999999</v>
      </c>
      <c r="D8" s="23">
        <v>26.824999999999999</v>
      </c>
      <c r="E8" s="22">
        <f t="shared" si="0"/>
        <v>153.75299999999999</v>
      </c>
      <c r="F8" s="24">
        <f t="shared" si="1"/>
        <v>1.0063153239286389</v>
      </c>
      <c r="G8" s="22">
        <f t="shared" si="2"/>
        <v>14.66137742169046</v>
      </c>
      <c r="H8" s="97">
        <v>10486941</v>
      </c>
    </row>
    <row r="9" spans="1:8" ht="15.5" x14ac:dyDescent="0.35">
      <c r="A9" s="21">
        <v>2023</v>
      </c>
      <c r="B9" s="22">
        <v>133.30994000000001</v>
      </c>
      <c r="C9" s="23">
        <v>28.280999999999999</v>
      </c>
      <c r="D9" s="23">
        <v>21.215</v>
      </c>
      <c r="E9" s="22">
        <f t="shared" si="0"/>
        <v>140.37594000000001</v>
      </c>
      <c r="F9" s="24">
        <f t="shared" si="1"/>
        <v>0.94966373867202603</v>
      </c>
      <c r="G9" s="22">
        <f t="shared" si="2"/>
        <v>13.322658194888946</v>
      </c>
      <c r="H9" s="97">
        <v>10536631.5</v>
      </c>
    </row>
    <row r="10" spans="1:8" ht="15.5" x14ac:dyDescent="0.35">
      <c r="A10" s="21">
        <v>2024</v>
      </c>
      <c r="B10" s="22">
        <v>134.34146341463415</v>
      </c>
      <c r="C10" s="23">
        <v>33.604999999999997</v>
      </c>
      <c r="D10" s="23">
        <v>14.039</v>
      </c>
      <c r="E10" s="22">
        <f t="shared" ref="E10" si="3">B10+C10-D10</f>
        <v>153.90746341463415</v>
      </c>
      <c r="F10" s="24">
        <f t="shared" ref="F10" si="4">B10/E10</f>
        <v>0.87287166219296164</v>
      </c>
      <c r="G10" s="22">
        <f t="shared" ref="G10" si="5">E10/H10*1000000</f>
        <v>14.561182660244871</v>
      </c>
      <c r="H10" s="97">
        <v>10569709</v>
      </c>
    </row>
    <row r="11" spans="1:8" ht="16" thickBot="1" x14ac:dyDescent="0.35">
      <c r="A11" s="8" t="s">
        <v>114</v>
      </c>
      <c r="B11" s="9">
        <f>SUM(B10-B9)/B9</f>
        <v>7.737783203819135E-3</v>
      </c>
      <c r="C11" s="9">
        <f t="shared" ref="C11:H11" si="6">SUM(C10-C9)/C9</f>
        <v>0.18825359782185913</v>
      </c>
      <c r="D11" s="9">
        <f t="shared" si="6"/>
        <v>-0.33825123733207635</v>
      </c>
      <c r="E11" s="9">
        <f t="shared" si="6"/>
        <v>9.6394890852621429E-2</v>
      </c>
      <c r="F11" s="9">
        <f t="shared" si="6"/>
        <v>-8.0862386708002068E-2</v>
      </c>
      <c r="G11" s="9">
        <f t="shared" si="6"/>
        <v>9.2963764981305846E-2</v>
      </c>
      <c r="H11" s="9">
        <f t="shared" si="6"/>
        <v>3.1392860232418683E-3</v>
      </c>
    </row>
    <row r="12" spans="1:8" ht="15.5" x14ac:dyDescent="0.35">
      <c r="A12" s="25" t="s">
        <v>91</v>
      </c>
      <c r="B12" s="54">
        <v>29.611764999999998</v>
      </c>
      <c r="C12" s="54">
        <v>8.5020000000000007</v>
      </c>
      <c r="D12" s="54">
        <v>2.2639999999999998</v>
      </c>
      <c r="E12" s="26">
        <f t="shared" ref="E12:E13" si="7">B12+C12-D12</f>
        <v>35.849764999999998</v>
      </c>
      <c r="F12" s="27">
        <f t="shared" ref="F12:F13" si="8">B12/E12</f>
        <v>0.82599606998818542</v>
      </c>
      <c r="G12" s="26">
        <f t="shared" ref="G12:G13" si="9">E12/H12*1000000</f>
        <v>3.3984997966100665</v>
      </c>
      <c r="H12" s="98">
        <v>10548703</v>
      </c>
    </row>
    <row r="13" spans="1:8" ht="15.5" x14ac:dyDescent="0.35">
      <c r="A13" s="25" t="s">
        <v>115</v>
      </c>
      <c r="B13" s="54">
        <v>40.475610000000003</v>
      </c>
      <c r="C13" s="54">
        <v>7.3129999999999997</v>
      </c>
      <c r="D13" s="54">
        <v>5.5960000000000001</v>
      </c>
      <c r="E13" s="26">
        <f t="shared" si="7"/>
        <v>42.192610000000002</v>
      </c>
      <c r="F13" s="27">
        <f t="shared" si="8"/>
        <v>0.95930566987915655</v>
      </c>
      <c r="G13" s="26">
        <f t="shared" si="9"/>
        <v>3.9849996099305449</v>
      </c>
      <c r="H13" s="99">
        <v>10587858</v>
      </c>
    </row>
    <row r="14" spans="1:8" ht="16" thickBot="1" x14ac:dyDescent="0.35">
      <c r="A14" s="28" t="s">
        <v>116</v>
      </c>
      <c r="B14" s="29">
        <f>SUM(B13-B12)/B12</f>
        <v>0.36687596973702868</v>
      </c>
      <c r="C14" s="29">
        <f t="shared" ref="C14" si="10">SUM(C13-C12)/C12</f>
        <v>-0.13984944718889683</v>
      </c>
      <c r="D14" s="29">
        <f t="shared" ref="D14" si="11">SUM(D13-D12)/D12</f>
        <v>1.4717314487632511</v>
      </c>
      <c r="E14" s="29">
        <f t="shared" ref="E14:H14" si="12">SUM(E13-E12)/E12</f>
        <v>0.17692849590506393</v>
      </c>
      <c r="F14" s="30">
        <f t="shared" si="12"/>
        <v>0.1613925353093725</v>
      </c>
      <c r="G14" s="29">
        <f t="shared" si="12"/>
        <v>0.17257609192900347</v>
      </c>
      <c r="H14" s="30">
        <f t="shared" si="12"/>
        <v>3.7118307340722363E-3</v>
      </c>
    </row>
    <row r="15" spans="1:8" ht="15.5" x14ac:dyDescent="0.35">
      <c r="A15" s="31" t="s">
        <v>94</v>
      </c>
      <c r="B15" s="56">
        <v>59.564705882352946</v>
      </c>
      <c r="C15" s="55">
        <v>18.341999999999999</v>
      </c>
      <c r="D15" s="55">
        <v>5.46</v>
      </c>
      <c r="E15" s="33">
        <f t="shared" ref="E15" si="13">B15+C15-D15</f>
        <v>72.446705882352958</v>
      </c>
      <c r="F15" s="34">
        <f t="shared" ref="F15" si="14">B15/E15</f>
        <v>0.82218653225007576</v>
      </c>
      <c r="G15" s="32">
        <f t="shared" ref="G15" si="15">E15/H15*1000000</f>
        <v>6.865881290608673</v>
      </c>
      <c r="H15" s="100">
        <v>10551698</v>
      </c>
    </row>
    <row r="16" spans="1:8" ht="15.5" x14ac:dyDescent="0.35">
      <c r="A16" s="31" t="s">
        <v>117</v>
      </c>
      <c r="B16" s="55">
        <v>79.553899999999999</v>
      </c>
      <c r="C16" s="127">
        <v>15.196</v>
      </c>
      <c r="D16" s="55">
        <v>12.355</v>
      </c>
      <c r="E16" s="33">
        <f t="shared" ref="E16" si="16">B16+C16-D16</f>
        <v>82.394899999999993</v>
      </c>
      <c r="F16" s="34">
        <f t="shared" ref="F16" si="17">B16/E16</f>
        <v>0.96551971056461028</v>
      </c>
      <c r="G16" s="33">
        <f t="shared" ref="G16" si="18">E16/H16*1000000</f>
        <v>7.7801844754372196</v>
      </c>
      <c r="H16" s="101">
        <v>10590353</v>
      </c>
    </row>
    <row r="17" spans="1:8" ht="16" thickBot="1" x14ac:dyDescent="0.35">
      <c r="A17" s="35" t="s">
        <v>118</v>
      </c>
      <c r="B17" s="36">
        <f>SUM(B16-B15)/B15</f>
        <v>0.33558789255382171</v>
      </c>
      <c r="C17" s="36">
        <f t="shared" ref="C17" si="19">SUM(C16-C15)/C15</f>
        <v>-0.17151891832951691</v>
      </c>
      <c r="D17" s="36">
        <f t="shared" ref="D17" si="20">SUM(D16-D15)/D15</f>
        <v>1.262820512820513</v>
      </c>
      <c r="E17" s="37">
        <f t="shared" ref="E17:H17" si="21">SUM(E16-E15)/E15</f>
        <v>0.13731741141967202</v>
      </c>
      <c r="F17" s="37">
        <f t="shared" si="21"/>
        <v>0.17433170295586692</v>
      </c>
      <c r="G17" s="37">
        <f t="shared" si="21"/>
        <v>0.13316618014924808</v>
      </c>
      <c r="H17" s="102">
        <f t="shared" si="21"/>
        <v>3.6633914276166736E-3</v>
      </c>
    </row>
    <row r="18" spans="1:8" ht="15.5" x14ac:dyDescent="0.35">
      <c r="A18" s="38" t="s">
        <v>96</v>
      </c>
      <c r="B18" s="39">
        <v>96.231707317073173</v>
      </c>
      <c r="C18" s="57">
        <v>26.38</v>
      </c>
      <c r="D18" s="57">
        <v>8.8480000000000008</v>
      </c>
      <c r="E18" s="40">
        <f t="shared" ref="E18:E19" si="22">B18+C18-D18</f>
        <v>113.76370731707317</v>
      </c>
      <c r="F18" s="41">
        <f t="shared" ref="F18:F19" si="23">B18/E18</f>
        <v>0.84589109819411745</v>
      </c>
      <c r="G18" s="39">
        <f t="shared" ref="G18:G19" si="24">E18/H18*1000000</f>
        <v>10.766845605103141</v>
      </c>
      <c r="H18" s="103">
        <v>10566113</v>
      </c>
    </row>
    <row r="19" spans="1:8" ht="15.5" x14ac:dyDescent="0.35">
      <c r="A19" s="38" t="s">
        <v>119</v>
      </c>
      <c r="B19" s="118">
        <v>119.92682926829269</v>
      </c>
      <c r="C19" s="58">
        <v>21.957000000000001</v>
      </c>
      <c r="D19" s="57">
        <v>18.175000000000001</v>
      </c>
      <c r="E19" s="40">
        <f t="shared" si="22"/>
        <v>123.70882926829269</v>
      </c>
      <c r="F19" s="41">
        <f t="shared" si="23"/>
        <v>0.9694282128254742</v>
      </c>
      <c r="G19" s="39">
        <f t="shared" si="24"/>
        <v>11.67203170077695</v>
      </c>
      <c r="H19" s="104">
        <v>10598740</v>
      </c>
    </row>
    <row r="20" spans="1:8" ht="16" thickBot="1" x14ac:dyDescent="0.35">
      <c r="A20" s="42" t="s">
        <v>120</v>
      </c>
      <c r="B20" s="43">
        <f>SUM(B19-B18)/B18</f>
        <v>0.24622988214421498</v>
      </c>
      <c r="C20" s="43">
        <f t="shared" ref="C20" si="25">SUM(C19-C18)/C18</f>
        <v>-0.16766489764973458</v>
      </c>
      <c r="D20" s="43">
        <f t="shared" ref="D20" si="26">SUM(D19-D18)/D18</f>
        <v>1.054136528028933</v>
      </c>
      <c r="E20" s="44">
        <f t="shared" ref="E20:H20" si="27">SUM(E19-E18)/E18</f>
        <v>8.7419109184805888E-2</v>
      </c>
      <c r="F20" s="44">
        <f t="shared" si="27"/>
        <v>0.14604375775450837</v>
      </c>
      <c r="G20" s="44">
        <f t="shared" si="27"/>
        <v>8.4071614739676365E-2</v>
      </c>
      <c r="H20" s="105">
        <f t="shared" si="27"/>
        <v>3.0878905042942472E-3</v>
      </c>
    </row>
    <row r="21" spans="1:8" ht="15.5" x14ac:dyDescent="0.35">
      <c r="A21" s="45" t="s">
        <v>98</v>
      </c>
      <c r="B21" s="46">
        <v>134.34146341463415</v>
      </c>
      <c r="C21" s="59">
        <v>33.604999999999997</v>
      </c>
      <c r="D21" s="59">
        <v>14.039</v>
      </c>
      <c r="E21" s="46">
        <f t="shared" ref="E21:E22" si="28">B21+C21-D21</f>
        <v>153.90746341463415</v>
      </c>
      <c r="F21" s="47">
        <f t="shared" ref="F21:F22" si="29">B21/E21</f>
        <v>0.87287166219296164</v>
      </c>
      <c r="G21" s="46">
        <f t="shared" ref="G21:G22" si="30">E21/H21*1000000</f>
        <v>14.561182660244871</v>
      </c>
      <c r="H21" s="106">
        <v>10569709</v>
      </c>
    </row>
    <row r="22" spans="1:8" ht="15.5" x14ac:dyDescent="0.35">
      <c r="A22" s="48" t="s">
        <v>121</v>
      </c>
      <c r="B22" s="49">
        <v>157.64634146341464</v>
      </c>
      <c r="C22" s="60">
        <v>29.306000000000001</v>
      </c>
      <c r="D22" s="60">
        <v>24.300999999999998</v>
      </c>
      <c r="E22" s="46">
        <f t="shared" si="28"/>
        <v>162.65134146341467</v>
      </c>
      <c r="F22" s="47">
        <f t="shared" si="29"/>
        <v>0.9692286583377131</v>
      </c>
      <c r="G22" s="46">
        <f t="shared" si="30"/>
        <v>15.349360594549458</v>
      </c>
      <c r="H22" s="107">
        <v>10596620</v>
      </c>
    </row>
    <row r="23" spans="1:8" ht="15.5" x14ac:dyDescent="0.35">
      <c r="A23" s="50" t="s">
        <v>122</v>
      </c>
      <c r="B23" s="51">
        <f>SUM(B22-B21)/B21</f>
        <v>0.1734749455337691</v>
      </c>
      <c r="C23" s="51">
        <f t="shared" ref="C23" si="31">SUM(C22-C21)/C21</f>
        <v>-0.12792739175717888</v>
      </c>
      <c r="D23" s="51">
        <f t="shared" ref="D23" si="32">SUM(D22-D21)/D21</f>
        <v>0.73096374385639995</v>
      </c>
      <c r="E23" s="52">
        <f t="shared" ref="E23:H23" si="33">SUM(E22-E21)/E21</f>
        <v>5.6812566816360856E-2</v>
      </c>
      <c r="F23" s="52">
        <f t="shared" si="33"/>
        <v>0.11039079433816042</v>
      </c>
      <c r="G23" s="52">
        <f t="shared" si="33"/>
        <v>5.4128703189506737E-2</v>
      </c>
      <c r="H23" s="108">
        <f t="shared" si="33"/>
        <v>2.5460492810161568E-3</v>
      </c>
    </row>
    <row r="24" spans="1:8" ht="14.5" x14ac:dyDescent="0.3">
      <c r="A24" s="110" t="s">
        <v>6</v>
      </c>
    </row>
    <row r="25" spans="1:8" ht="15.5" x14ac:dyDescent="0.35">
      <c r="A25" s="5"/>
    </row>
    <row r="26" spans="1:8" ht="14.5" x14ac:dyDescent="0.3">
      <c r="A26" s="3"/>
    </row>
    <row r="27" spans="1:8" ht="14.5" x14ac:dyDescent="0.35">
      <c r="A27" s="2"/>
    </row>
    <row r="28" spans="1:8" ht="14.5" x14ac:dyDescent="0.35">
      <c r="A28" s="2"/>
    </row>
    <row r="29" spans="1:8" ht="14.5" x14ac:dyDescent="0.35">
      <c r="A29" s="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C34C8CC-C2B3-46E5-AE44-DE92E56FE341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B11:H11</xm:sqref>
        </x14:conditionalFormatting>
        <x14:conditionalFormatting xmlns:xm="http://schemas.microsoft.com/office/excel/2006/main">
          <x14:cfRule type="iconSet" priority="4" id="{A8E5D564-EB4D-4EF1-9D0A-095A37AE72F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B14:H14</xm:sqref>
        </x14:conditionalFormatting>
        <x14:conditionalFormatting xmlns:xm="http://schemas.microsoft.com/office/excel/2006/main">
          <x14:cfRule type="iconSet" priority="3" id="{12DAC413-1838-4AFE-9B23-F213C3D6552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B17:H17</xm:sqref>
        </x14:conditionalFormatting>
        <x14:conditionalFormatting xmlns:xm="http://schemas.microsoft.com/office/excel/2006/main">
          <x14:cfRule type="iconSet" priority="2" id="{07D3A505-28BD-466A-8282-23E785098B1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B20:H20</xm:sqref>
        </x14:conditionalFormatting>
        <x14:conditionalFormatting xmlns:xm="http://schemas.microsoft.com/office/excel/2006/main">
          <x14:cfRule type="iconSet" priority="1" id="{077EF4F1-22C3-4635-8E94-2859AF98B49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B23:H23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zoomScaleNormal="100" workbookViewId="0">
      <selection activeCell="F31" sqref="F31"/>
    </sheetView>
  </sheetViews>
  <sheetFormatPr defaultColWidth="8.33203125" defaultRowHeight="14" x14ac:dyDescent="0.3"/>
  <cols>
    <col min="1" max="1" width="24.75" style="73" customWidth="1"/>
    <col min="2" max="2" width="10.9140625" customWidth="1"/>
    <col min="3" max="3" width="12.58203125" customWidth="1"/>
    <col min="4" max="4" width="12.25" customWidth="1"/>
    <col min="5" max="5" width="12.58203125" customWidth="1"/>
    <col min="6" max="6" width="12.75" customWidth="1"/>
    <col min="7" max="7" width="11.6640625" customWidth="1"/>
    <col min="8" max="8" width="11" customWidth="1"/>
    <col min="9" max="9" width="15.75" customWidth="1"/>
  </cols>
  <sheetData>
    <row r="1" spans="1:9" ht="16.5" x14ac:dyDescent="0.35">
      <c r="A1" s="123" t="s">
        <v>142</v>
      </c>
    </row>
    <row r="2" spans="1:9" x14ac:dyDescent="0.3">
      <c r="A2" s="74"/>
    </row>
    <row r="3" spans="1:9" s="79" customFormat="1" ht="15.5" x14ac:dyDescent="0.35">
      <c r="A3" s="61" t="s">
        <v>18</v>
      </c>
      <c r="B3" s="61" t="s">
        <v>9</v>
      </c>
      <c r="C3" s="61" t="s">
        <v>13</v>
      </c>
      <c r="D3" s="61" t="s">
        <v>61</v>
      </c>
      <c r="E3" s="61" t="s">
        <v>11</v>
      </c>
      <c r="F3" s="61" t="s">
        <v>10</v>
      </c>
      <c r="G3" s="61" t="s">
        <v>64</v>
      </c>
      <c r="H3" s="61" t="s">
        <v>14</v>
      </c>
    </row>
    <row r="4" spans="1:9" s="79" customFormat="1" ht="15.5" x14ac:dyDescent="0.35">
      <c r="A4" s="62">
        <v>2024</v>
      </c>
      <c r="B4" s="62"/>
      <c r="C4" s="62"/>
      <c r="D4" s="62"/>
      <c r="E4" s="62"/>
      <c r="F4" s="62"/>
      <c r="G4" s="62"/>
      <c r="H4" s="62"/>
    </row>
    <row r="5" spans="1:9" s="79" customFormat="1" ht="15.5" x14ac:dyDescent="0.35">
      <c r="A5" s="63" t="s">
        <v>15</v>
      </c>
      <c r="B5" s="64">
        <v>11360</v>
      </c>
      <c r="C5" s="64">
        <v>5752</v>
      </c>
      <c r="D5" s="64">
        <v>0</v>
      </c>
      <c r="E5" s="64">
        <v>2168</v>
      </c>
      <c r="F5" s="64">
        <v>103</v>
      </c>
      <c r="G5" s="64">
        <v>2444</v>
      </c>
      <c r="H5" s="64">
        <v>3337</v>
      </c>
    </row>
    <row r="6" spans="1:9" s="79" customFormat="1" ht="15.5" x14ac:dyDescent="0.35">
      <c r="A6" s="63" t="s">
        <v>16</v>
      </c>
      <c r="B6" s="64">
        <v>22245.06</v>
      </c>
      <c r="C6" s="64">
        <v>4055.0199999999995</v>
      </c>
      <c r="D6" s="64">
        <v>0</v>
      </c>
      <c r="E6" s="64">
        <v>1064.8799999999999</v>
      </c>
      <c r="F6" s="64">
        <v>3561.24</v>
      </c>
      <c r="G6" s="64">
        <v>0</v>
      </c>
      <c r="H6" s="64">
        <v>13563.919999999998</v>
      </c>
    </row>
    <row r="7" spans="1:9" s="79" customFormat="1" ht="15" customHeight="1" x14ac:dyDescent="0.35">
      <c r="A7" s="65" t="s">
        <v>140</v>
      </c>
      <c r="B7" s="62"/>
      <c r="C7" s="62"/>
      <c r="D7" s="62"/>
      <c r="E7" s="62"/>
      <c r="F7" s="62"/>
      <c r="G7" s="62"/>
      <c r="H7" s="62"/>
    </row>
    <row r="8" spans="1:9" ht="15.5" x14ac:dyDescent="0.35">
      <c r="A8" s="66" t="s">
        <v>15</v>
      </c>
      <c r="B8" s="67">
        <v>8457</v>
      </c>
      <c r="C8" s="67">
        <v>3972</v>
      </c>
      <c r="D8" s="67">
        <v>1568</v>
      </c>
      <c r="E8" s="67">
        <v>1792</v>
      </c>
      <c r="F8" s="67">
        <v>0</v>
      </c>
      <c r="G8" s="67">
        <v>1058</v>
      </c>
      <c r="H8" s="67">
        <v>1125</v>
      </c>
      <c r="I8" s="80"/>
    </row>
    <row r="9" spans="1:9" ht="15.5" x14ac:dyDescent="0.35">
      <c r="A9" s="66" t="s">
        <v>16</v>
      </c>
      <c r="B9" s="67">
        <v>20848.96</v>
      </c>
      <c r="C9" s="67">
        <v>3769.3199999999997</v>
      </c>
      <c r="D9" s="67">
        <v>0</v>
      </c>
      <c r="E9" s="67">
        <v>1884.9999999999998</v>
      </c>
      <c r="F9" s="67">
        <v>10137.76</v>
      </c>
      <c r="G9" s="67">
        <v>0</v>
      </c>
      <c r="H9" s="67">
        <v>5056.88</v>
      </c>
      <c r="I9" s="80"/>
    </row>
    <row r="10" spans="1:9" s="81" customFormat="1" ht="15.5" x14ac:dyDescent="0.35">
      <c r="A10" s="68" t="s">
        <v>104</v>
      </c>
      <c r="B10" s="69">
        <f>SUM(B5:B6)</f>
        <v>33605.06</v>
      </c>
      <c r="C10" s="69">
        <f>SUM(C5:C6)</f>
        <v>9807.02</v>
      </c>
      <c r="D10" s="69">
        <f>SUM(D5:D6)</f>
        <v>0</v>
      </c>
      <c r="E10" s="69">
        <f>SUM(E5:E6)</f>
        <v>3232.88</v>
      </c>
      <c r="F10" s="69">
        <f>SUM(F5:F6)</f>
        <v>3664.24</v>
      </c>
      <c r="G10" s="69">
        <f t="shared" ref="G10:H10" si="0">SUM(G5:G6)</f>
        <v>2444</v>
      </c>
      <c r="H10" s="69">
        <f t="shared" si="0"/>
        <v>16900.919999999998</v>
      </c>
      <c r="I10" s="80"/>
    </row>
    <row r="11" spans="1:9" s="81" customFormat="1" ht="15.5" x14ac:dyDescent="0.35">
      <c r="A11" s="68" t="s">
        <v>141</v>
      </c>
      <c r="B11" s="69">
        <f>SUM(B8:B9)</f>
        <v>29305.96</v>
      </c>
      <c r="C11" s="69">
        <f>SUM(C8:C9)</f>
        <v>7741.32</v>
      </c>
      <c r="D11" s="69">
        <f>SUM(D8:D9)</f>
        <v>1568</v>
      </c>
      <c r="E11" s="69">
        <f>SUM(E8:E9)</f>
        <v>3677</v>
      </c>
      <c r="F11" s="69">
        <f>SUM(F8:F9)</f>
        <v>10137.76</v>
      </c>
      <c r="G11" s="69">
        <f t="shared" ref="G11:H11" si="1">SUM(G8:G9)</f>
        <v>1058</v>
      </c>
      <c r="H11" s="69">
        <f t="shared" si="1"/>
        <v>6181.88</v>
      </c>
      <c r="I11" s="80"/>
    </row>
    <row r="12" spans="1:9" ht="18" customHeight="1" x14ac:dyDescent="0.3">
      <c r="A12" s="94" t="s">
        <v>19</v>
      </c>
      <c r="B12" s="70">
        <f>SUM(B11-B10)/B10</f>
        <v>-0.12793013909214859</v>
      </c>
      <c r="C12" s="70">
        <f t="shared" ref="C12:H12" si="2">SUM(C11-C10)/C10</f>
        <v>-0.21063483096802094</v>
      </c>
      <c r="D12" s="70"/>
      <c r="E12" s="70">
        <f t="shared" si="2"/>
        <v>0.13737596199054708</v>
      </c>
      <c r="F12" s="70">
        <f t="shared" si="2"/>
        <v>1.7666746719647186</v>
      </c>
      <c r="G12" s="70">
        <f t="shared" si="2"/>
        <v>-0.56710310965630117</v>
      </c>
      <c r="H12" s="70">
        <f t="shared" si="2"/>
        <v>-0.63422819586152701</v>
      </c>
    </row>
    <row r="13" spans="1:9" ht="14.5" x14ac:dyDescent="0.3">
      <c r="A13" s="71"/>
      <c r="B13" s="72"/>
      <c r="C13" s="72"/>
      <c r="D13" s="72"/>
      <c r="E13" s="72"/>
      <c r="F13" s="72"/>
      <c r="G13" s="72"/>
      <c r="H13" s="72"/>
    </row>
    <row r="14" spans="1:9" ht="16.5" customHeight="1" x14ac:dyDescent="0.3"/>
    <row r="15" spans="1:9" ht="16.5" x14ac:dyDescent="0.35">
      <c r="A15" s="123" t="s">
        <v>143</v>
      </c>
    </row>
    <row r="16" spans="1:9" x14ac:dyDescent="0.3">
      <c r="A16" s="74"/>
    </row>
    <row r="17" spans="1:8" ht="15.5" x14ac:dyDescent="0.35">
      <c r="A17" s="61" t="s">
        <v>18</v>
      </c>
      <c r="B17" s="61" t="s">
        <v>9</v>
      </c>
      <c r="C17" s="61" t="s">
        <v>13</v>
      </c>
      <c r="D17" s="61" t="s">
        <v>11</v>
      </c>
      <c r="E17" s="61" t="s">
        <v>12</v>
      </c>
      <c r="F17" s="61" t="s">
        <v>17</v>
      </c>
      <c r="G17" s="61" t="s">
        <v>56</v>
      </c>
      <c r="H17" s="61" t="s">
        <v>14</v>
      </c>
    </row>
    <row r="18" spans="1:8" ht="15.5" x14ac:dyDescent="0.35">
      <c r="A18" s="62">
        <v>2024</v>
      </c>
      <c r="B18" s="62"/>
      <c r="C18" s="62"/>
      <c r="D18" s="62"/>
      <c r="E18" s="62"/>
      <c r="F18" s="62"/>
      <c r="G18" s="62"/>
      <c r="H18" s="62"/>
    </row>
    <row r="19" spans="1:8" ht="15.5" x14ac:dyDescent="0.35">
      <c r="A19" s="75" t="s">
        <v>15</v>
      </c>
      <c r="B19" s="76">
        <v>5032</v>
      </c>
      <c r="C19" s="76">
        <v>2602</v>
      </c>
      <c r="D19" s="76">
        <v>894</v>
      </c>
      <c r="E19" s="76">
        <v>74</v>
      </c>
      <c r="F19" s="76">
        <v>241</v>
      </c>
      <c r="G19" s="76">
        <v>269</v>
      </c>
      <c r="H19" s="76">
        <v>1221</v>
      </c>
    </row>
    <row r="20" spans="1:8" ht="15.5" x14ac:dyDescent="0.35">
      <c r="A20" s="75" t="s">
        <v>16</v>
      </c>
      <c r="B20" s="76">
        <v>9006.9399999999987</v>
      </c>
      <c r="C20" s="76">
        <v>1310.6399999999999</v>
      </c>
      <c r="D20" s="76">
        <v>225.44</v>
      </c>
      <c r="E20" s="76">
        <v>1531</v>
      </c>
      <c r="F20" s="76">
        <v>680.38000000000011</v>
      </c>
      <c r="G20" s="76">
        <v>1317.06</v>
      </c>
      <c r="H20" s="76">
        <v>5259.48</v>
      </c>
    </row>
    <row r="21" spans="1:8" ht="15.5" x14ac:dyDescent="0.35">
      <c r="A21" s="65" t="s">
        <v>140</v>
      </c>
      <c r="B21" s="62"/>
      <c r="C21" s="62"/>
      <c r="D21" s="62"/>
      <c r="E21" s="62"/>
      <c r="F21" s="62"/>
      <c r="G21" s="62"/>
      <c r="H21" s="62"/>
    </row>
    <row r="22" spans="1:8" ht="15.5" x14ac:dyDescent="0.35">
      <c r="A22" s="77" t="s">
        <v>15</v>
      </c>
      <c r="B22" s="78">
        <v>14216</v>
      </c>
      <c r="C22" s="78">
        <v>8520</v>
      </c>
      <c r="D22" s="78">
        <v>1613</v>
      </c>
      <c r="E22" s="78">
        <v>1263</v>
      </c>
      <c r="F22" s="78">
        <v>525</v>
      </c>
      <c r="G22" s="78">
        <v>540</v>
      </c>
      <c r="H22" s="78">
        <v>2295</v>
      </c>
    </row>
    <row r="23" spans="1:8" ht="15.5" x14ac:dyDescent="0.35">
      <c r="A23" s="77" t="s">
        <v>16</v>
      </c>
      <c r="B23" s="78">
        <v>10085</v>
      </c>
      <c r="C23" s="78">
        <v>3203.3799999999997</v>
      </c>
      <c r="D23" s="78">
        <v>166.34</v>
      </c>
      <c r="E23" s="78">
        <v>798.92</v>
      </c>
      <c r="F23" s="78">
        <v>970.26</v>
      </c>
      <c r="G23" s="78">
        <v>1355.92</v>
      </c>
      <c r="H23" s="78">
        <v>4946.1000000000004</v>
      </c>
    </row>
    <row r="24" spans="1:8" ht="15.5" x14ac:dyDescent="0.35">
      <c r="A24" s="68" t="s">
        <v>104</v>
      </c>
      <c r="B24" s="69">
        <f t="shared" ref="B24:G24" si="3">SUM(B19:B20)</f>
        <v>14038.939999999999</v>
      </c>
      <c r="C24" s="69">
        <f t="shared" si="3"/>
        <v>3912.64</v>
      </c>
      <c r="D24" s="69">
        <f t="shared" si="3"/>
        <v>1119.44</v>
      </c>
      <c r="E24" s="69">
        <f t="shared" si="3"/>
        <v>1605</v>
      </c>
      <c r="F24" s="69">
        <f t="shared" si="3"/>
        <v>921.38000000000011</v>
      </c>
      <c r="G24" s="69">
        <f t="shared" si="3"/>
        <v>1586.06</v>
      </c>
      <c r="H24" s="69">
        <f>SUM(B24-C24-D24-E24-F24)</f>
        <v>6480.4799999999987</v>
      </c>
    </row>
    <row r="25" spans="1:8" ht="15.5" x14ac:dyDescent="0.35">
      <c r="A25" s="68" t="s">
        <v>141</v>
      </c>
      <c r="B25" s="69">
        <f t="shared" ref="B25:G25" si="4">SUM(B22:B23)</f>
        <v>24301</v>
      </c>
      <c r="C25" s="69">
        <f t="shared" si="4"/>
        <v>11723.38</v>
      </c>
      <c r="D25" s="69">
        <f t="shared" si="4"/>
        <v>1779.34</v>
      </c>
      <c r="E25" s="69">
        <f t="shared" si="4"/>
        <v>2061.92</v>
      </c>
      <c r="F25" s="69">
        <f t="shared" si="4"/>
        <v>1495.26</v>
      </c>
      <c r="G25" s="69">
        <f t="shared" si="4"/>
        <v>1895.92</v>
      </c>
      <c r="H25" s="69">
        <f>SUM(B25-C25-D25-E25-F25)</f>
        <v>7241.1</v>
      </c>
    </row>
    <row r="26" spans="1:8" ht="16.5" customHeight="1" x14ac:dyDescent="0.3">
      <c r="A26" s="94" t="s">
        <v>19</v>
      </c>
      <c r="B26" s="70">
        <f>SUM(B25-B24)/B24</f>
        <v>0.73097114169588318</v>
      </c>
      <c r="C26" s="70">
        <f t="shared" ref="C26" si="5">SUM(C25-C24)/C24</f>
        <v>1.9962838390447371</v>
      </c>
      <c r="D26" s="70">
        <f t="shared" ref="D26" si="6">SUM(D25-D24)/D24</f>
        <v>0.58949117415850771</v>
      </c>
      <c r="E26" s="70">
        <f t="shared" ref="E26:H26" si="7">SUM(E25-E24)/E24</f>
        <v>0.28468535825545177</v>
      </c>
      <c r="F26" s="70">
        <f t="shared" si="7"/>
        <v>0.62284833619136493</v>
      </c>
      <c r="G26" s="70">
        <f t="shared" ref="G26" si="8">SUM(G25-G24)/G24</f>
        <v>0.19536461420122828</v>
      </c>
      <c r="H26" s="70">
        <f t="shared" si="7"/>
        <v>0.11737093548626057</v>
      </c>
    </row>
    <row r="28" spans="1:8" x14ac:dyDescent="0.3">
      <c r="B28" s="80"/>
      <c r="C28" s="80"/>
      <c r="D28" s="80"/>
      <c r="E28" s="80"/>
      <c r="F28" s="80"/>
      <c r="G28" s="80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0497DF81-AE0D-4490-8CF1-233C1B11ED0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B12:H13</xm:sqref>
        </x14:conditionalFormatting>
        <x14:conditionalFormatting xmlns:xm="http://schemas.microsoft.com/office/excel/2006/main">
          <x14:cfRule type="iconSet" priority="7" id="{0A90CFC3-3474-4E1E-AB19-F426F9F8389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B26:H26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topLeftCell="A18" zoomScaleNormal="100" workbookViewId="0">
      <selection activeCell="F31" sqref="F31"/>
    </sheetView>
  </sheetViews>
  <sheetFormatPr defaultColWidth="8.58203125" defaultRowHeight="14" x14ac:dyDescent="0.3"/>
  <cols>
    <col min="1" max="1" width="14.25" bestFit="1" customWidth="1"/>
    <col min="8" max="8" width="13.83203125" bestFit="1" customWidth="1"/>
  </cols>
  <sheetData>
    <row r="1" spans="1:12" ht="15.5" x14ac:dyDescent="0.35">
      <c r="G1" s="83"/>
    </row>
    <row r="2" spans="1:12" ht="15.5" x14ac:dyDescent="0.35">
      <c r="G2" s="83"/>
    </row>
    <row r="3" spans="1:12" ht="15.5" x14ac:dyDescent="0.3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3">
      <c r="A4" s="86"/>
    </row>
    <row r="5" spans="1:12" x14ac:dyDescent="0.3">
      <c r="A5" s="86"/>
    </row>
    <row r="6" spans="1:12" x14ac:dyDescent="0.3">
      <c r="A6" s="87"/>
    </row>
    <row r="7" spans="1:12" x14ac:dyDescent="0.3">
      <c r="A7" s="87"/>
    </row>
    <row r="8" spans="1:12" x14ac:dyDescent="0.3">
      <c r="A8" s="87"/>
    </row>
    <row r="13" spans="1:12" ht="16.5" x14ac:dyDescent="0.35">
      <c r="A13" s="126" t="s">
        <v>109</v>
      </c>
    </row>
    <row r="15" spans="1:12" ht="15.5" x14ac:dyDescent="0.35">
      <c r="A15" s="88" t="s">
        <v>24</v>
      </c>
      <c r="B15" s="82"/>
      <c r="C15" s="82"/>
      <c r="D15" s="82"/>
      <c r="E15" s="82"/>
      <c r="F15" s="82"/>
    </row>
    <row r="16" spans="1:12" ht="15.5" x14ac:dyDescent="0.35">
      <c r="A16" s="89" t="s">
        <v>23</v>
      </c>
      <c r="B16" s="90" t="s">
        <v>20</v>
      </c>
      <c r="C16" s="90" t="s">
        <v>26</v>
      </c>
      <c r="D16" s="90" t="s">
        <v>38</v>
      </c>
      <c r="E16" s="90" t="s">
        <v>103</v>
      </c>
      <c r="F16" s="90" t="s">
        <v>140</v>
      </c>
    </row>
    <row r="17" spans="1:6" ht="15.5" x14ac:dyDescent="0.35">
      <c r="A17" s="91" t="s">
        <v>15</v>
      </c>
      <c r="B17" s="67">
        <v>7010</v>
      </c>
      <c r="C17" s="67">
        <v>3627</v>
      </c>
      <c r="D17" s="67">
        <v>6798</v>
      </c>
      <c r="E17" s="67">
        <v>11360</v>
      </c>
      <c r="F17" s="67">
        <v>8457</v>
      </c>
    </row>
    <row r="18" spans="1:6" ht="15.5" x14ac:dyDescent="0.35">
      <c r="A18" s="91" t="s">
        <v>16</v>
      </c>
      <c r="B18" s="67">
        <v>23372.079999999998</v>
      </c>
      <c r="C18" s="67">
        <v>22682.98</v>
      </c>
      <c r="D18" s="67">
        <v>21483.34</v>
      </c>
      <c r="E18" s="67">
        <v>22245.06</v>
      </c>
      <c r="F18" s="67">
        <v>20848.96</v>
      </c>
    </row>
    <row r="19" spans="1:6" ht="15.5" x14ac:dyDescent="0.35">
      <c r="A19" s="91" t="s">
        <v>21</v>
      </c>
      <c r="B19" s="67">
        <f>SUM(B17:B18)</f>
        <v>30382.079999999998</v>
      </c>
      <c r="C19" s="67">
        <f t="shared" ref="C19:F19" si="0">SUM(C17:C18)</f>
        <v>26309.98</v>
      </c>
      <c r="D19" s="67">
        <f t="shared" si="0"/>
        <v>28281.34</v>
      </c>
      <c r="E19" s="67">
        <f t="shared" si="0"/>
        <v>33605.06</v>
      </c>
      <c r="F19" s="67">
        <f t="shared" si="0"/>
        <v>29305.96</v>
      </c>
    </row>
    <row r="22" spans="1:6" ht="16.5" x14ac:dyDescent="0.35">
      <c r="A22" s="126" t="s">
        <v>110</v>
      </c>
    </row>
    <row r="24" spans="1:6" ht="14.5" x14ac:dyDescent="0.35">
      <c r="A24" s="88" t="s">
        <v>24</v>
      </c>
    </row>
    <row r="25" spans="1:6" ht="15.5" x14ac:dyDescent="0.35">
      <c r="A25" s="90" t="s">
        <v>25</v>
      </c>
      <c r="B25" s="90" t="s">
        <v>20</v>
      </c>
      <c r="C25" s="90" t="s">
        <v>26</v>
      </c>
      <c r="D25" s="90" t="s">
        <v>38</v>
      </c>
      <c r="E25" s="90" t="s">
        <v>103</v>
      </c>
      <c r="F25" s="90" t="s">
        <v>140</v>
      </c>
    </row>
    <row r="26" spans="1:6" ht="15.5" x14ac:dyDescent="0.35">
      <c r="A26" s="92" t="s">
        <v>15</v>
      </c>
      <c r="B26" s="93">
        <v>4121</v>
      </c>
      <c r="C26" s="93">
        <v>17650</v>
      </c>
      <c r="D26" s="93">
        <v>11583</v>
      </c>
      <c r="E26" s="93">
        <v>5032</v>
      </c>
      <c r="F26" s="93">
        <v>14216</v>
      </c>
    </row>
    <row r="27" spans="1:6" ht="15.5" x14ac:dyDescent="0.35">
      <c r="A27" s="92" t="s">
        <v>16</v>
      </c>
      <c r="B27" s="93">
        <v>9182.3000000000011</v>
      </c>
      <c r="C27" s="93">
        <v>9174.5799999999981</v>
      </c>
      <c r="D27" s="93">
        <v>9632.1200000000008</v>
      </c>
      <c r="E27" s="93">
        <v>9006.9399999999987</v>
      </c>
      <c r="F27" s="93">
        <v>10085</v>
      </c>
    </row>
    <row r="28" spans="1:6" ht="15.5" x14ac:dyDescent="0.35">
      <c r="A28" s="92" t="s">
        <v>22</v>
      </c>
      <c r="B28" s="93">
        <f>SUBTOTAL(109,B26:B27)</f>
        <v>13303.300000000001</v>
      </c>
      <c r="C28" s="93">
        <f t="shared" ref="C28:F28" si="1">SUBTOTAL(109,C26:C27)</f>
        <v>26824.579999999998</v>
      </c>
      <c r="D28" s="93">
        <f t="shared" si="1"/>
        <v>21215.120000000003</v>
      </c>
      <c r="E28" s="93">
        <f t="shared" si="1"/>
        <v>14038.939999999999</v>
      </c>
      <c r="F28" s="93">
        <f t="shared" si="1"/>
        <v>24301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00D8-CF34-4B2A-9DC2-F413117C58F1}">
  <dimension ref="A1:R278"/>
  <sheetViews>
    <sheetView topLeftCell="A30" zoomScaleNormal="100" workbookViewId="0">
      <selection activeCell="N29" sqref="N29"/>
    </sheetView>
  </sheetViews>
  <sheetFormatPr defaultColWidth="8.58203125" defaultRowHeight="14" x14ac:dyDescent="0.3"/>
  <cols>
    <col min="1" max="1" width="15.75" customWidth="1"/>
    <col min="2" max="11" width="9.83203125" customWidth="1"/>
    <col min="12" max="12" width="12.08203125" customWidth="1"/>
    <col min="13" max="13" width="12.33203125" customWidth="1"/>
    <col min="14" max="14" width="12.5" customWidth="1"/>
    <col min="15" max="15" width="9.83203125" customWidth="1"/>
    <col min="16" max="16" width="13.83203125" customWidth="1"/>
    <col min="17" max="17" width="8.33203125" customWidth="1"/>
  </cols>
  <sheetData>
    <row r="1" spans="1:16" ht="18.5" x14ac:dyDescent="0.45">
      <c r="A1" s="111" t="s">
        <v>124</v>
      </c>
    </row>
    <row r="2" spans="1:16" ht="16" customHeight="1" x14ac:dyDescent="0.45">
      <c r="A2" s="111"/>
    </row>
    <row r="3" spans="1:16" ht="14.5" x14ac:dyDescent="0.35">
      <c r="B3" s="120" t="s">
        <v>100</v>
      </c>
    </row>
    <row r="4" spans="1:16" s="112" customFormat="1" ht="14.5" x14ac:dyDescent="0.35">
      <c r="A4" s="112" t="s">
        <v>89</v>
      </c>
      <c r="B4" s="112" t="s">
        <v>125</v>
      </c>
      <c r="C4" s="112" t="s">
        <v>126</v>
      </c>
      <c r="D4" s="112" t="s">
        <v>127</v>
      </c>
      <c r="E4" s="112" t="s">
        <v>128</v>
      </c>
      <c r="F4" s="112" t="s">
        <v>129</v>
      </c>
      <c r="G4" s="112" t="s">
        <v>130</v>
      </c>
      <c r="H4" s="112" t="s">
        <v>131</v>
      </c>
      <c r="I4" s="112" t="s">
        <v>132</v>
      </c>
      <c r="J4" s="112" t="s">
        <v>133</v>
      </c>
      <c r="K4" s="112" t="s">
        <v>134</v>
      </c>
      <c r="L4" s="112" t="s">
        <v>135</v>
      </c>
      <c r="M4" s="112" t="s">
        <v>136</v>
      </c>
      <c r="N4" s="112" t="s">
        <v>53</v>
      </c>
    </row>
    <row r="5" spans="1:16" ht="14.5" x14ac:dyDescent="0.35">
      <c r="A5" s="112" t="s">
        <v>101</v>
      </c>
      <c r="B5" s="119">
        <v>5191</v>
      </c>
      <c r="C5" s="119">
        <v>88</v>
      </c>
      <c r="D5" s="125">
        <v>37</v>
      </c>
      <c r="E5" s="125">
        <v>3135</v>
      </c>
      <c r="F5" s="125">
        <v>6</v>
      </c>
      <c r="G5" s="125">
        <v>778</v>
      </c>
      <c r="H5" s="125">
        <v>6179</v>
      </c>
      <c r="I5" s="125">
        <v>3</v>
      </c>
      <c r="J5" s="125">
        <v>690</v>
      </c>
      <c r="K5" s="125">
        <v>2799</v>
      </c>
      <c r="L5" s="125">
        <v>23</v>
      </c>
      <c r="M5" s="125">
        <v>4484</v>
      </c>
      <c r="N5" s="125">
        <v>23413</v>
      </c>
      <c r="O5" s="113"/>
      <c r="P5" s="113"/>
    </row>
    <row r="6" spans="1:16" ht="14.5" x14ac:dyDescent="0.35">
      <c r="A6" s="112" t="s">
        <v>10</v>
      </c>
      <c r="B6" s="121">
        <v>0</v>
      </c>
      <c r="C6" s="121">
        <v>0</v>
      </c>
      <c r="D6" s="122">
        <v>0</v>
      </c>
      <c r="E6" s="122">
        <v>0</v>
      </c>
      <c r="F6" s="122">
        <v>0</v>
      </c>
      <c r="G6" s="122">
        <v>0</v>
      </c>
      <c r="H6" s="122">
        <v>3694</v>
      </c>
      <c r="I6" s="122">
        <v>0</v>
      </c>
      <c r="J6" s="122">
        <v>247</v>
      </c>
      <c r="K6" s="122">
        <v>517</v>
      </c>
      <c r="L6" s="122">
        <v>0</v>
      </c>
      <c r="M6" s="122">
        <v>3566</v>
      </c>
      <c r="N6" s="125">
        <v>8024</v>
      </c>
      <c r="O6" s="113"/>
      <c r="P6" s="113"/>
    </row>
    <row r="7" spans="1:16" ht="14.5" x14ac:dyDescent="0.35">
      <c r="A7" s="112" t="s">
        <v>13</v>
      </c>
      <c r="B7" s="121">
        <v>1628</v>
      </c>
      <c r="C7" s="121">
        <v>40</v>
      </c>
      <c r="D7" s="122">
        <v>0</v>
      </c>
      <c r="E7" s="122">
        <v>2304</v>
      </c>
      <c r="F7" s="122">
        <v>0</v>
      </c>
      <c r="G7" s="122">
        <v>2</v>
      </c>
      <c r="H7" s="122">
        <v>433</v>
      </c>
      <c r="I7" s="122">
        <v>2</v>
      </c>
      <c r="J7" s="122">
        <v>199</v>
      </c>
      <c r="K7" s="122">
        <v>1647</v>
      </c>
      <c r="L7" s="122">
        <v>2</v>
      </c>
      <c r="M7" s="122">
        <v>373</v>
      </c>
      <c r="N7" s="125">
        <v>6630</v>
      </c>
      <c r="O7" s="113"/>
      <c r="P7" s="113"/>
    </row>
    <row r="8" spans="1:16" ht="14.5" x14ac:dyDescent="0.35">
      <c r="A8" s="112" t="s">
        <v>11</v>
      </c>
      <c r="B8" s="121">
        <v>936</v>
      </c>
      <c r="C8" s="121">
        <v>47</v>
      </c>
      <c r="D8" s="122">
        <v>33</v>
      </c>
      <c r="E8" s="122">
        <v>776</v>
      </c>
      <c r="F8" s="122">
        <v>0</v>
      </c>
      <c r="G8" s="122">
        <v>0</v>
      </c>
      <c r="H8" s="122">
        <v>1087</v>
      </c>
      <c r="I8" s="122">
        <v>0</v>
      </c>
      <c r="J8" s="122">
        <v>0</v>
      </c>
      <c r="K8" s="122">
        <v>538</v>
      </c>
      <c r="L8" s="122">
        <v>0</v>
      </c>
      <c r="M8" s="122">
        <v>0</v>
      </c>
      <c r="N8" s="125">
        <v>3417</v>
      </c>
      <c r="O8" s="113"/>
      <c r="P8" s="113"/>
    </row>
    <row r="9" spans="1:16" ht="14.5" x14ac:dyDescent="0.35">
      <c r="A9" s="112" t="s">
        <v>61</v>
      </c>
      <c r="B9" s="121">
        <v>1568</v>
      </c>
      <c r="C9" s="121">
        <v>0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5">
        <v>1568</v>
      </c>
      <c r="O9" s="113"/>
      <c r="P9" s="113"/>
    </row>
    <row r="10" spans="1:16" ht="14.5" x14ac:dyDescent="0.35">
      <c r="A10" s="112" t="s">
        <v>64</v>
      </c>
      <c r="B10" s="121">
        <v>1058</v>
      </c>
      <c r="C10" s="121">
        <v>0</v>
      </c>
      <c r="D10" s="122">
        <v>0</v>
      </c>
      <c r="E10" s="122">
        <v>0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5">
        <v>1058</v>
      </c>
      <c r="O10" s="113"/>
      <c r="P10" s="113"/>
    </row>
    <row r="11" spans="1:16" ht="14.5" x14ac:dyDescent="0.35">
      <c r="A11" s="112" t="s">
        <v>12</v>
      </c>
      <c r="B11" s="121">
        <v>0</v>
      </c>
      <c r="C11" s="121">
        <v>0</v>
      </c>
      <c r="D11" s="122">
        <v>1</v>
      </c>
      <c r="E11" s="122">
        <v>19</v>
      </c>
      <c r="F11" s="122">
        <v>2</v>
      </c>
      <c r="G11" s="122">
        <v>206</v>
      </c>
      <c r="H11" s="122">
        <v>752</v>
      </c>
      <c r="I11" s="122">
        <v>0</v>
      </c>
      <c r="J11" s="122">
        <v>25</v>
      </c>
      <c r="K11" s="122">
        <v>24</v>
      </c>
      <c r="L11" s="122">
        <v>0</v>
      </c>
      <c r="M11" s="122">
        <v>0</v>
      </c>
      <c r="N11" s="125">
        <v>1029</v>
      </c>
      <c r="O11" s="113"/>
      <c r="P11" s="113"/>
    </row>
    <row r="12" spans="1:16" ht="14.5" x14ac:dyDescent="0.35">
      <c r="A12" s="112" t="s">
        <v>17</v>
      </c>
      <c r="B12" s="121">
        <v>0</v>
      </c>
      <c r="C12" s="121">
        <v>0</v>
      </c>
      <c r="D12" s="122">
        <v>0</v>
      </c>
      <c r="E12" s="122">
        <v>26</v>
      </c>
      <c r="F12" s="122">
        <v>0</v>
      </c>
      <c r="G12" s="122">
        <v>564</v>
      </c>
      <c r="H12" s="122">
        <v>0</v>
      </c>
      <c r="I12" s="122">
        <v>0</v>
      </c>
      <c r="J12" s="122">
        <v>0</v>
      </c>
      <c r="K12" s="122">
        <v>17</v>
      </c>
      <c r="L12" s="122">
        <v>0</v>
      </c>
      <c r="M12" s="122">
        <v>3</v>
      </c>
      <c r="N12" s="125">
        <v>610</v>
      </c>
      <c r="O12" s="113"/>
      <c r="P12" s="113"/>
    </row>
    <row r="13" spans="1:16" ht="14.5" x14ac:dyDescent="0.35">
      <c r="A13" s="112" t="s">
        <v>56</v>
      </c>
      <c r="B13" s="121">
        <v>0</v>
      </c>
      <c r="C13" s="121">
        <v>0</v>
      </c>
      <c r="D13" s="122">
        <v>0</v>
      </c>
      <c r="E13" s="122">
        <v>2</v>
      </c>
      <c r="F13" s="122">
        <v>1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497</v>
      </c>
      <c r="N13" s="125">
        <v>500</v>
      </c>
      <c r="O13" s="113"/>
      <c r="P13" s="113"/>
    </row>
    <row r="14" spans="1:16" ht="14.5" x14ac:dyDescent="0.35">
      <c r="A14" s="112" t="s">
        <v>62</v>
      </c>
      <c r="B14" s="121">
        <v>0</v>
      </c>
      <c r="C14" s="121">
        <v>0</v>
      </c>
      <c r="D14" s="122">
        <v>3</v>
      </c>
      <c r="E14" s="122">
        <v>0</v>
      </c>
      <c r="F14" s="122">
        <v>2</v>
      </c>
      <c r="G14" s="122">
        <v>6</v>
      </c>
      <c r="H14" s="122">
        <v>0</v>
      </c>
      <c r="I14" s="122">
        <v>0</v>
      </c>
      <c r="J14" s="122">
        <v>194</v>
      </c>
      <c r="K14" s="122">
        <v>50</v>
      </c>
      <c r="L14" s="122">
        <v>0</v>
      </c>
      <c r="M14" s="122">
        <v>0</v>
      </c>
      <c r="N14" s="125">
        <v>255</v>
      </c>
      <c r="O14" s="113"/>
      <c r="P14" s="113"/>
    </row>
    <row r="15" spans="1:16" ht="14.5" x14ac:dyDescent="0.35">
      <c r="A15" s="112" t="s">
        <v>67</v>
      </c>
      <c r="B15" s="121">
        <v>0</v>
      </c>
      <c r="C15" s="121">
        <v>0</v>
      </c>
      <c r="D15" s="122">
        <v>0</v>
      </c>
      <c r="E15" s="122">
        <v>0</v>
      </c>
      <c r="F15" s="122">
        <v>0</v>
      </c>
      <c r="G15" s="122">
        <v>0</v>
      </c>
      <c r="H15" s="122">
        <v>92</v>
      </c>
      <c r="I15" s="122">
        <v>0</v>
      </c>
      <c r="J15" s="122">
        <v>0</v>
      </c>
      <c r="K15" s="122">
        <v>0</v>
      </c>
      <c r="L15" s="122">
        <v>1</v>
      </c>
      <c r="M15" s="122">
        <v>45</v>
      </c>
      <c r="N15" s="125">
        <v>138</v>
      </c>
      <c r="O15" s="113"/>
      <c r="P15" s="113"/>
    </row>
    <row r="16" spans="1:16" ht="14.5" x14ac:dyDescent="0.35">
      <c r="A16" s="112" t="s">
        <v>74</v>
      </c>
      <c r="B16" s="121">
        <v>0</v>
      </c>
      <c r="C16" s="121">
        <v>0</v>
      </c>
      <c r="D16" s="122">
        <v>0</v>
      </c>
      <c r="E16" s="122">
        <v>0</v>
      </c>
      <c r="F16" s="122">
        <v>0</v>
      </c>
      <c r="G16" s="122">
        <v>0</v>
      </c>
      <c r="H16" s="122">
        <v>69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125">
        <v>69</v>
      </c>
      <c r="O16" s="113"/>
      <c r="P16" s="113"/>
    </row>
    <row r="17" spans="1:18" ht="14.5" x14ac:dyDescent="0.35">
      <c r="A17" s="112" t="s">
        <v>63</v>
      </c>
      <c r="B17" s="121">
        <v>0</v>
      </c>
      <c r="C17" s="121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10</v>
      </c>
      <c r="I17" s="122">
        <v>0</v>
      </c>
      <c r="J17" s="122">
        <v>1</v>
      </c>
      <c r="K17" s="122">
        <v>0</v>
      </c>
      <c r="L17" s="122">
        <v>15</v>
      </c>
      <c r="M17" s="122">
        <v>0</v>
      </c>
      <c r="N17" s="125">
        <v>26</v>
      </c>
      <c r="O17" s="113"/>
      <c r="P17" s="113"/>
    </row>
    <row r="18" spans="1:18" ht="14.5" x14ac:dyDescent="0.35">
      <c r="A18" s="112" t="s">
        <v>137</v>
      </c>
      <c r="B18" s="121">
        <v>0</v>
      </c>
      <c r="C18" s="121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0</v>
      </c>
      <c r="J18" s="122">
        <v>22</v>
      </c>
      <c r="K18" s="122">
        <v>0</v>
      </c>
      <c r="L18" s="122">
        <v>0</v>
      </c>
      <c r="M18" s="122">
        <v>0</v>
      </c>
      <c r="N18" s="125">
        <v>22</v>
      </c>
      <c r="O18" s="113"/>
      <c r="P18" s="113"/>
    </row>
    <row r="19" spans="1:18" ht="14.5" x14ac:dyDescent="0.35">
      <c r="A19" s="112" t="s">
        <v>54</v>
      </c>
      <c r="B19" s="121">
        <v>0</v>
      </c>
      <c r="C19" s="121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21</v>
      </c>
      <c r="I19" s="122">
        <v>0</v>
      </c>
      <c r="J19" s="122">
        <v>0</v>
      </c>
      <c r="K19" s="122">
        <v>0</v>
      </c>
      <c r="L19" s="122">
        <v>0</v>
      </c>
      <c r="M19" s="122">
        <v>0</v>
      </c>
      <c r="N19" s="125">
        <v>21</v>
      </c>
      <c r="O19" s="113"/>
      <c r="P19" s="113"/>
    </row>
    <row r="20" spans="1:18" ht="14.5" x14ac:dyDescent="0.35">
      <c r="A20" s="112" t="s">
        <v>70</v>
      </c>
      <c r="B20" s="121">
        <v>0</v>
      </c>
      <c r="C20" s="121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21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5">
        <v>21</v>
      </c>
      <c r="O20" s="113"/>
      <c r="P20" s="113"/>
    </row>
    <row r="21" spans="1:18" ht="14.5" x14ac:dyDescent="0.35">
      <c r="A21" s="112" t="s">
        <v>102</v>
      </c>
      <c r="B21" s="121">
        <v>0</v>
      </c>
      <c r="C21" s="121">
        <v>0</v>
      </c>
      <c r="D21" s="122">
        <v>0</v>
      </c>
      <c r="E21" s="122">
        <v>7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22">
        <v>3</v>
      </c>
      <c r="L21" s="122">
        <v>0</v>
      </c>
      <c r="M21" s="122">
        <v>0</v>
      </c>
      <c r="N21" s="125">
        <v>10</v>
      </c>
      <c r="O21" s="113"/>
      <c r="P21" s="113"/>
    </row>
    <row r="22" spans="1:18" ht="14.5" x14ac:dyDescent="0.35">
      <c r="A22" s="112" t="s">
        <v>71</v>
      </c>
      <c r="B22" s="121">
        <v>0</v>
      </c>
      <c r="C22" s="121"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2</v>
      </c>
      <c r="K22" s="122">
        <v>0</v>
      </c>
      <c r="L22" s="122">
        <v>5</v>
      </c>
      <c r="M22" s="122">
        <v>0</v>
      </c>
      <c r="N22" s="125">
        <v>7</v>
      </c>
      <c r="O22" s="113"/>
      <c r="P22" s="113"/>
      <c r="Q22" s="113"/>
      <c r="R22" s="113"/>
    </row>
    <row r="23" spans="1:18" ht="14.5" x14ac:dyDescent="0.35">
      <c r="A23" s="112" t="s">
        <v>138</v>
      </c>
      <c r="B23" s="121">
        <v>0</v>
      </c>
      <c r="C23" s="121">
        <v>0</v>
      </c>
      <c r="D23" s="122">
        <v>0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3</v>
      </c>
      <c r="L23" s="122">
        <v>0</v>
      </c>
      <c r="M23" s="122">
        <v>0</v>
      </c>
      <c r="N23" s="125">
        <v>3</v>
      </c>
      <c r="Q23" s="113"/>
      <c r="R23" s="113"/>
    </row>
    <row r="24" spans="1:18" ht="15" customHeight="1" x14ac:dyDescent="0.35">
      <c r="A24" s="112" t="s">
        <v>68</v>
      </c>
      <c r="B24" s="121">
        <v>1</v>
      </c>
      <c r="C24" s="121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5">
        <v>1</v>
      </c>
      <c r="Q24" s="113"/>
      <c r="R24" s="113"/>
    </row>
    <row r="25" spans="1:18" ht="16.5" customHeight="1" x14ac:dyDescent="0.35">
      <c r="A25" s="112" t="s">
        <v>58</v>
      </c>
      <c r="B25" s="121">
        <v>0</v>
      </c>
      <c r="C25" s="121">
        <v>0</v>
      </c>
      <c r="D25" s="122">
        <v>0</v>
      </c>
      <c r="E25" s="122">
        <v>0</v>
      </c>
      <c r="F25" s="122">
        <v>1</v>
      </c>
      <c r="G25" s="122">
        <v>0</v>
      </c>
      <c r="H25" s="122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5">
        <v>1</v>
      </c>
      <c r="Q25" s="113"/>
      <c r="R25" s="113"/>
    </row>
    <row r="26" spans="1:18" ht="16.5" customHeight="1" x14ac:dyDescent="0.35">
      <c r="A26" s="112"/>
      <c r="B26" s="121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5"/>
      <c r="Q26" s="113"/>
      <c r="R26" s="113"/>
    </row>
    <row r="27" spans="1:18" ht="18.5" x14ac:dyDescent="0.45">
      <c r="A27" s="111" t="s">
        <v>139</v>
      </c>
      <c r="O27" s="113"/>
    </row>
    <row r="28" spans="1:18" ht="18.5" x14ac:dyDescent="0.45">
      <c r="A28" s="111"/>
      <c r="O28" s="113"/>
    </row>
    <row r="29" spans="1:18" ht="18.5" x14ac:dyDescent="0.45">
      <c r="A29" s="111"/>
      <c r="B29" s="120" t="s">
        <v>100</v>
      </c>
      <c r="O29" s="113"/>
    </row>
    <row r="30" spans="1:18" ht="14.5" x14ac:dyDescent="0.35">
      <c r="A30" s="114" t="s">
        <v>89</v>
      </c>
      <c r="B30" s="112" t="s">
        <v>125</v>
      </c>
      <c r="C30" s="112" t="s">
        <v>126</v>
      </c>
      <c r="D30" s="112" t="s">
        <v>127</v>
      </c>
      <c r="E30" s="112" t="s">
        <v>128</v>
      </c>
      <c r="F30" s="112" t="s">
        <v>130</v>
      </c>
      <c r="G30" s="112" t="s">
        <v>131</v>
      </c>
      <c r="H30" s="112" t="s">
        <v>133</v>
      </c>
      <c r="I30" s="112" t="s">
        <v>134</v>
      </c>
      <c r="J30" s="112" t="s">
        <v>135</v>
      </c>
      <c r="K30" s="112" t="s">
        <v>136</v>
      </c>
      <c r="L30" s="112" t="s">
        <v>53</v>
      </c>
      <c r="M30" s="113"/>
      <c r="N30" s="113"/>
    </row>
    <row r="31" spans="1:18" ht="14.5" x14ac:dyDescent="0.35">
      <c r="A31" s="112" t="s">
        <v>101</v>
      </c>
      <c r="B31" s="125">
        <v>7307</v>
      </c>
      <c r="C31" s="125">
        <v>1202</v>
      </c>
      <c r="D31" s="125">
        <v>19</v>
      </c>
      <c r="E31" s="125">
        <v>5687</v>
      </c>
      <c r="F31" s="125">
        <v>640</v>
      </c>
      <c r="G31" s="125">
        <v>802</v>
      </c>
      <c r="H31" s="125">
        <v>197</v>
      </c>
      <c r="I31" s="125">
        <v>734</v>
      </c>
      <c r="J31" s="125">
        <v>401</v>
      </c>
      <c r="K31" s="125">
        <v>2074</v>
      </c>
      <c r="L31" s="125">
        <v>19063</v>
      </c>
      <c r="M31" s="113"/>
      <c r="N31" s="113"/>
    </row>
    <row r="32" spans="1:18" ht="14.5" x14ac:dyDescent="0.35">
      <c r="A32" s="112" t="s">
        <v>13</v>
      </c>
      <c r="B32" s="122">
        <v>3532</v>
      </c>
      <c r="C32" s="122">
        <v>1166</v>
      </c>
      <c r="D32" s="122">
        <v>0</v>
      </c>
      <c r="E32" s="122">
        <v>3822</v>
      </c>
      <c r="F32" s="122">
        <v>1</v>
      </c>
      <c r="G32" s="122">
        <v>171</v>
      </c>
      <c r="H32" s="122">
        <v>26</v>
      </c>
      <c r="I32" s="122">
        <v>264</v>
      </c>
      <c r="J32" s="122">
        <v>24</v>
      </c>
      <c r="K32" s="122">
        <v>2046</v>
      </c>
      <c r="L32" s="122">
        <v>11052</v>
      </c>
      <c r="M32" s="113"/>
      <c r="N32" s="113"/>
    </row>
    <row r="33" spans="1:14" ht="14.5" x14ac:dyDescent="0.35">
      <c r="A33" s="112" t="s">
        <v>11</v>
      </c>
      <c r="B33" s="122">
        <v>819</v>
      </c>
      <c r="C33" s="122">
        <v>0</v>
      </c>
      <c r="D33" s="122">
        <v>0</v>
      </c>
      <c r="E33" s="122">
        <v>794</v>
      </c>
      <c r="F33" s="122">
        <v>15</v>
      </c>
      <c r="G33" s="122">
        <v>5</v>
      </c>
      <c r="H33" s="122">
        <v>8</v>
      </c>
      <c r="I33" s="122">
        <v>9</v>
      </c>
      <c r="J33" s="122">
        <v>9</v>
      </c>
      <c r="K33" s="122">
        <v>0</v>
      </c>
      <c r="L33" s="122">
        <v>1659</v>
      </c>
      <c r="M33" s="113"/>
      <c r="N33" s="113"/>
    </row>
    <row r="34" spans="1:14" ht="14.5" x14ac:dyDescent="0.35">
      <c r="A34" s="112" t="s">
        <v>12</v>
      </c>
      <c r="B34" s="122">
        <v>1173</v>
      </c>
      <c r="C34" s="122">
        <v>0</v>
      </c>
      <c r="D34" s="122">
        <v>0</v>
      </c>
      <c r="E34" s="122">
        <v>90</v>
      </c>
      <c r="F34" s="122">
        <v>0</v>
      </c>
      <c r="G34" s="122">
        <v>91</v>
      </c>
      <c r="H34" s="122">
        <v>0</v>
      </c>
      <c r="I34" s="122">
        <v>0</v>
      </c>
      <c r="J34" s="122">
        <v>81</v>
      </c>
      <c r="K34" s="122">
        <v>0</v>
      </c>
      <c r="L34" s="122">
        <v>1435</v>
      </c>
      <c r="M34" s="113"/>
      <c r="N34" s="113"/>
    </row>
    <row r="35" spans="1:14" ht="14.5" x14ac:dyDescent="0.35">
      <c r="A35" s="112" t="s">
        <v>17</v>
      </c>
      <c r="B35" s="122">
        <v>145</v>
      </c>
      <c r="C35" s="122">
        <v>0</v>
      </c>
      <c r="D35" s="122">
        <v>0</v>
      </c>
      <c r="E35" s="122">
        <v>395</v>
      </c>
      <c r="F35" s="122">
        <v>310</v>
      </c>
      <c r="G35" s="122">
        <v>427</v>
      </c>
      <c r="H35" s="122">
        <v>16</v>
      </c>
      <c r="I35" s="122">
        <v>0</v>
      </c>
      <c r="J35" s="122">
        <v>3</v>
      </c>
      <c r="K35" s="122">
        <v>0</v>
      </c>
      <c r="L35" s="122">
        <v>1296</v>
      </c>
      <c r="M35" s="113"/>
      <c r="N35" s="113"/>
    </row>
    <row r="36" spans="1:14" ht="14.5" x14ac:dyDescent="0.35">
      <c r="A36" s="112" t="s">
        <v>56</v>
      </c>
      <c r="B36" s="122">
        <v>435</v>
      </c>
      <c r="C36" s="122">
        <v>36</v>
      </c>
      <c r="D36" s="122">
        <v>18</v>
      </c>
      <c r="E36" s="122">
        <v>36</v>
      </c>
      <c r="F36" s="122">
        <v>11</v>
      </c>
      <c r="G36" s="122">
        <v>0</v>
      </c>
      <c r="H36" s="122">
        <v>0</v>
      </c>
      <c r="I36" s="122">
        <v>408</v>
      </c>
      <c r="J36" s="122">
        <v>53</v>
      </c>
      <c r="K36" s="122">
        <v>14</v>
      </c>
      <c r="L36" s="122">
        <v>1011</v>
      </c>
      <c r="M36" s="113"/>
      <c r="N36" s="113"/>
    </row>
    <row r="37" spans="1:14" ht="14.5" x14ac:dyDescent="0.35">
      <c r="A37" s="112" t="s">
        <v>63</v>
      </c>
      <c r="B37" s="122">
        <v>705</v>
      </c>
      <c r="C37" s="122">
        <v>0</v>
      </c>
      <c r="D37" s="122"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51</v>
      </c>
      <c r="J37" s="122">
        <v>0</v>
      </c>
      <c r="K37" s="122">
        <v>0</v>
      </c>
      <c r="L37" s="122">
        <v>756</v>
      </c>
      <c r="M37" s="113"/>
      <c r="N37" s="113"/>
    </row>
    <row r="38" spans="1:14" ht="14.5" x14ac:dyDescent="0.35">
      <c r="A38" s="112" t="s">
        <v>60</v>
      </c>
      <c r="B38" s="122">
        <v>421</v>
      </c>
      <c r="C38" s="122">
        <v>0</v>
      </c>
      <c r="D38" s="122">
        <v>0</v>
      </c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42</v>
      </c>
      <c r="K38" s="122">
        <v>0</v>
      </c>
      <c r="L38" s="122">
        <v>463</v>
      </c>
      <c r="M38" s="113"/>
      <c r="N38" s="113"/>
    </row>
    <row r="39" spans="1:14" ht="14.5" x14ac:dyDescent="0.35">
      <c r="A39" s="112" t="s">
        <v>70</v>
      </c>
      <c r="B39" s="122">
        <v>0</v>
      </c>
      <c r="C39" s="122">
        <v>0</v>
      </c>
      <c r="D39" s="122">
        <v>0</v>
      </c>
      <c r="E39" s="122">
        <v>294</v>
      </c>
      <c r="F39" s="122">
        <v>7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301</v>
      </c>
      <c r="M39" s="113"/>
      <c r="N39" s="113"/>
    </row>
    <row r="40" spans="1:14" ht="14.5" x14ac:dyDescent="0.35">
      <c r="A40" s="112" t="s">
        <v>54</v>
      </c>
      <c r="B40" s="122">
        <v>74</v>
      </c>
      <c r="C40" s="122">
        <v>0</v>
      </c>
      <c r="D40" s="122">
        <v>0</v>
      </c>
      <c r="E40" s="122">
        <v>172</v>
      </c>
      <c r="F40" s="122">
        <v>0</v>
      </c>
      <c r="G40" s="122">
        <v>0</v>
      </c>
      <c r="H40" s="122">
        <v>0</v>
      </c>
      <c r="I40" s="122">
        <v>0</v>
      </c>
      <c r="J40" s="122">
        <v>0</v>
      </c>
      <c r="K40" s="122">
        <v>0</v>
      </c>
      <c r="L40" s="122">
        <v>246</v>
      </c>
      <c r="M40" s="113"/>
      <c r="N40" s="113"/>
    </row>
    <row r="41" spans="1:14" ht="14.5" x14ac:dyDescent="0.35">
      <c r="A41" s="112" t="s">
        <v>55</v>
      </c>
      <c r="B41" s="122">
        <v>0</v>
      </c>
      <c r="C41" s="122">
        <v>0</v>
      </c>
      <c r="D41" s="122">
        <v>0</v>
      </c>
      <c r="E41" s="122">
        <v>0</v>
      </c>
      <c r="F41" s="122">
        <v>98</v>
      </c>
      <c r="G41" s="122">
        <v>0</v>
      </c>
      <c r="H41" s="122">
        <v>0</v>
      </c>
      <c r="I41" s="122">
        <v>0</v>
      </c>
      <c r="J41" s="122">
        <v>53</v>
      </c>
      <c r="K41" s="122">
        <v>0</v>
      </c>
      <c r="L41" s="122">
        <v>151</v>
      </c>
      <c r="M41" s="113"/>
      <c r="N41" s="113"/>
    </row>
    <row r="42" spans="1:14" ht="14.5" x14ac:dyDescent="0.35">
      <c r="A42" s="112" t="s">
        <v>57</v>
      </c>
      <c r="B42" s="122">
        <v>0</v>
      </c>
      <c r="C42" s="122">
        <v>0</v>
      </c>
      <c r="D42" s="122">
        <v>0</v>
      </c>
      <c r="E42" s="122">
        <v>0</v>
      </c>
      <c r="F42" s="122">
        <v>0</v>
      </c>
      <c r="G42" s="122">
        <v>0</v>
      </c>
      <c r="H42" s="122">
        <v>79</v>
      </c>
      <c r="I42" s="122">
        <v>0</v>
      </c>
      <c r="J42" s="122">
        <v>71</v>
      </c>
      <c r="K42" s="122">
        <v>0</v>
      </c>
      <c r="L42" s="122">
        <v>150</v>
      </c>
      <c r="M42" s="113"/>
      <c r="N42" s="113"/>
    </row>
    <row r="43" spans="1:14" ht="14.5" x14ac:dyDescent="0.35">
      <c r="A43" s="112" t="s">
        <v>59</v>
      </c>
      <c r="B43" s="122">
        <v>0</v>
      </c>
      <c r="C43" s="122">
        <v>0</v>
      </c>
      <c r="D43" s="122">
        <v>0</v>
      </c>
      <c r="E43" s="122">
        <v>0</v>
      </c>
      <c r="F43" s="122">
        <v>105</v>
      </c>
      <c r="G43" s="122">
        <v>0</v>
      </c>
      <c r="H43" s="122">
        <v>0</v>
      </c>
      <c r="I43" s="122">
        <v>0</v>
      </c>
      <c r="J43" s="122">
        <v>5</v>
      </c>
      <c r="K43" s="122">
        <v>0</v>
      </c>
      <c r="L43" s="122">
        <v>110</v>
      </c>
      <c r="M43" s="113"/>
      <c r="N43" s="113"/>
    </row>
    <row r="44" spans="1:14" ht="14.5" x14ac:dyDescent="0.35">
      <c r="A44" s="112" t="s">
        <v>74</v>
      </c>
      <c r="B44" s="122">
        <v>0</v>
      </c>
      <c r="C44" s="122">
        <v>0</v>
      </c>
      <c r="D44" s="122">
        <v>0</v>
      </c>
      <c r="E44" s="122">
        <v>0</v>
      </c>
      <c r="F44" s="122">
        <v>0</v>
      </c>
      <c r="G44" s="122">
        <v>107</v>
      </c>
      <c r="H44" s="122">
        <v>0</v>
      </c>
      <c r="I44" s="122">
        <v>0</v>
      </c>
      <c r="J44" s="122">
        <v>0</v>
      </c>
      <c r="K44" s="122">
        <v>0</v>
      </c>
      <c r="L44" s="122">
        <v>107</v>
      </c>
      <c r="M44" s="113"/>
      <c r="N44" s="113"/>
    </row>
    <row r="45" spans="1:14" ht="14.5" x14ac:dyDescent="0.35">
      <c r="A45" s="112" t="s">
        <v>67</v>
      </c>
      <c r="B45" s="122">
        <v>0</v>
      </c>
      <c r="C45" s="122">
        <v>0</v>
      </c>
      <c r="D45" s="122">
        <v>0</v>
      </c>
      <c r="E45" s="122">
        <v>83</v>
      </c>
      <c r="F45" s="122">
        <v>0</v>
      </c>
      <c r="G45" s="122">
        <v>0</v>
      </c>
      <c r="H45" s="122">
        <v>0</v>
      </c>
      <c r="I45" s="122">
        <v>0</v>
      </c>
      <c r="J45" s="122">
        <v>6</v>
      </c>
      <c r="K45" s="122">
        <v>0</v>
      </c>
      <c r="L45" s="122">
        <v>89</v>
      </c>
      <c r="M45" s="113"/>
      <c r="N45" s="113"/>
    </row>
    <row r="46" spans="1:14" ht="14.5" x14ac:dyDescent="0.35">
      <c r="A46" s="112" t="s">
        <v>61</v>
      </c>
      <c r="B46" s="122">
        <v>0</v>
      </c>
      <c r="C46" s="122">
        <v>0</v>
      </c>
      <c r="D46" s="122">
        <v>0</v>
      </c>
      <c r="E46" s="122">
        <v>0</v>
      </c>
      <c r="F46" s="122">
        <v>27</v>
      </c>
      <c r="G46" s="122">
        <v>0</v>
      </c>
      <c r="H46" s="122">
        <v>32</v>
      </c>
      <c r="I46" s="122">
        <v>0</v>
      </c>
      <c r="J46" s="122">
        <v>0</v>
      </c>
      <c r="K46" s="122">
        <v>14</v>
      </c>
      <c r="L46" s="122">
        <v>73</v>
      </c>
      <c r="M46" s="113"/>
      <c r="N46" s="113"/>
    </row>
    <row r="47" spans="1:14" ht="14.5" x14ac:dyDescent="0.35">
      <c r="A47" s="112" t="s">
        <v>10</v>
      </c>
      <c r="B47" s="122">
        <v>0</v>
      </c>
      <c r="C47" s="122">
        <v>0</v>
      </c>
      <c r="D47" s="122">
        <v>0</v>
      </c>
      <c r="E47" s="122">
        <v>0</v>
      </c>
      <c r="F47" s="122">
        <v>44</v>
      </c>
      <c r="G47" s="122">
        <v>0</v>
      </c>
      <c r="H47" s="122">
        <v>0</v>
      </c>
      <c r="I47" s="122">
        <v>1</v>
      </c>
      <c r="J47" s="122">
        <v>24</v>
      </c>
      <c r="K47" s="122">
        <v>0</v>
      </c>
      <c r="L47" s="122">
        <v>69</v>
      </c>
      <c r="M47" s="113"/>
      <c r="N47" s="113"/>
    </row>
    <row r="48" spans="1:14" ht="14.5" x14ac:dyDescent="0.35">
      <c r="A48" s="112" t="s">
        <v>58</v>
      </c>
      <c r="B48" s="122">
        <v>0</v>
      </c>
      <c r="C48" s="122">
        <v>0</v>
      </c>
      <c r="D48" s="122">
        <v>0</v>
      </c>
      <c r="E48" s="122">
        <v>0</v>
      </c>
      <c r="F48" s="122">
        <v>17</v>
      </c>
      <c r="G48" s="122">
        <v>0</v>
      </c>
      <c r="H48" s="122">
        <v>29</v>
      </c>
      <c r="I48" s="122">
        <v>0</v>
      </c>
      <c r="J48" s="122">
        <v>0</v>
      </c>
      <c r="K48" s="122">
        <v>0</v>
      </c>
      <c r="L48" s="122">
        <v>46</v>
      </c>
      <c r="M48" s="113"/>
      <c r="N48" s="113"/>
    </row>
    <row r="49" spans="1:18" ht="14.5" x14ac:dyDescent="0.35">
      <c r="A49" s="112" t="s">
        <v>68</v>
      </c>
      <c r="B49" s="122">
        <v>0</v>
      </c>
      <c r="C49" s="122">
        <v>0</v>
      </c>
      <c r="D49" s="122">
        <v>0</v>
      </c>
      <c r="E49" s="122">
        <v>0</v>
      </c>
      <c r="F49" s="122">
        <v>6</v>
      </c>
      <c r="G49" s="122">
        <v>0</v>
      </c>
      <c r="H49" s="122">
        <v>0</v>
      </c>
      <c r="I49" s="122">
        <v>0</v>
      </c>
      <c r="J49" s="122">
        <v>7</v>
      </c>
      <c r="K49" s="122">
        <v>0</v>
      </c>
      <c r="L49" s="122">
        <v>13</v>
      </c>
      <c r="M49" s="113"/>
      <c r="N49" s="113"/>
    </row>
    <row r="50" spans="1:18" ht="14.5" x14ac:dyDescent="0.35">
      <c r="A50" s="112" t="s">
        <v>105</v>
      </c>
      <c r="B50" s="122">
        <v>0</v>
      </c>
      <c r="C50" s="122">
        <v>0</v>
      </c>
      <c r="D50" s="122">
        <v>0</v>
      </c>
      <c r="E50" s="122">
        <v>0</v>
      </c>
      <c r="F50" s="122">
        <v>0</v>
      </c>
      <c r="G50" s="122">
        <v>0</v>
      </c>
      <c r="H50" s="122">
        <v>7</v>
      </c>
      <c r="I50" s="122">
        <v>0</v>
      </c>
      <c r="J50" s="122">
        <v>0</v>
      </c>
      <c r="K50" s="122">
        <v>0</v>
      </c>
      <c r="L50" s="122">
        <v>7</v>
      </c>
      <c r="M50" s="113"/>
      <c r="N50" s="113"/>
    </row>
    <row r="51" spans="1:18" ht="14.5" x14ac:dyDescent="0.35">
      <c r="A51" s="112" t="s">
        <v>64</v>
      </c>
      <c r="B51" s="122">
        <v>0</v>
      </c>
      <c r="C51" s="122">
        <v>0</v>
      </c>
      <c r="D51" s="122">
        <v>0</v>
      </c>
      <c r="E51" s="122">
        <v>0</v>
      </c>
      <c r="F51" s="122">
        <v>0</v>
      </c>
      <c r="G51" s="122">
        <v>0</v>
      </c>
      <c r="H51" s="122">
        <v>0</v>
      </c>
      <c r="I51" s="122">
        <v>0</v>
      </c>
      <c r="J51" s="122">
        <v>7</v>
      </c>
      <c r="K51" s="122">
        <v>0</v>
      </c>
      <c r="L51" s="122">
        <v>7</v>
      </c>
      <c r="M51" s="113"/>
      <c r="N51" s="113"/>
    </row>
    <row r="52" spans="1:18" ht="14.5" x14ac:dyDescent="0.35">
      <c r="A52" s="112" t="s">
        <v>66</v>
      </c>
      <c r="B52" s="122">
        <v>0</v>
      </c>
      <c r="C52" s="122">
        <v>0</v>
      </c>
      <c r="D52" s="122"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22">
        <v>6</v>
      </c>
      <c r="K52" s="122">
        <v>0</v>
      </c>
      <c r="L52" s="122">
        <v>6</v>
      </c>
      <c r="M52" s="113"/>
      <c r="N52" s="113"/>
    </row>
    <row r="53" spans="1:18" ht="14.5" x14ac:dyDescent="0.35">
      <c r="A53" s="112" t="s">
        <v>106</v>
      </c>
      <c r="B53" s="122">
        <v>0</v>
      </c>
      <c r="C53" s="122">
        <v>0</v>
      </c>
      <c r="D53" s="122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22">
        <v>5</v>
      </c>
      <c r="K53" s="122">
        <v>0</v>
      </c>
      <c r="L53" s="122">
        <v>5</v>
      </c>
      <c r="M53" s="113"/>
      <c r="N53" s="113"/>
    </row>
    <row r="54" spans="1:18" ht="14.5" x14ac:dyDescent="0.35">
      <c r="A54" s="112" t="s">
        <v>65</v>
      </c>
      <c r="B54" s="122">
        <v>0</v>
      </c>
      <c r="C54" s="122">
        <v>0</v>
      </c>
      <c r="D54" s="122">
        <v>0</v>
      </c>
      <c r="E54" s="122">
        <v>2</v>
      </c>
      <c r="F54" s="122">
        <v>0</v>
      </c>
      <c r="G54" s="122">
        <v>0</v>
      </c>
      <c r="H54" s="122">
        <v>0</v>
      </c>
      <c r="I54" s="122">
        <v>1</v>
      </c>
      <c r="J54" s="122">
        <v>0</v>
      </c>
      <c r="K54" s="122">
        <v>0</v>
      </c>
      <c r="L54" s="122">
        <v>3</v>
      </c>
      <c r="M54" s="113"/>
      <c r="N54" s="113"/>
    </row>
    <row r="55" spans="1:18" ht="14.5" x14ac:dyDescent="0.35">
      <c r="A55" s="112" t="s">
        <v>69</v>
      </c>
      <c r="B55" s="122">
        <v>0</v>
      </c>
      <c r="C55" s="122">
        <v>0</v>
      </c>
      <c r="D55" s="122"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22">
        <v>3</v>
      </c>
      <c r="K55" s="122">
        <v>0</v>
      </c>
      <c r="L55" s="122">
        <v>3</v>
      </c>
      <c r="M55" s="113"/>
      <c r="N55" s="113"/>
    </row>
    <row r="56" spans="1:18" ht="14.5" x14ac:dyDescent="0.35">
      <c r="A56" s="112" t="s">
        <v>107</v>
      </c>
      <c r="B56" s="122">
        <v>2</v>
      </c>
      <c r="C56" s="122">
        <v>0</v>
      </c>
      <c r="D56" s="122"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0</v>
      </c>
      <c r="L56" s="122">
        <v>2</v>
      </c>
      <c r="M56" s="113"/>
      <c r="N56" s="113"/>
    </row>
    <row r="57" spans="1:18" ht="14.5" x14ac:dyDescent="0.35">
      <c r="A57" s="112" t="s">
        <v>72</v>
      </c>
      <c r="B57" s="122">
        <v>0</v>
      </c>
      <c r="C57" s="122">
        <v>0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1</v>
      </c>
      <c r="K57" s="122">
        <v>0</v>
      </c>
      <c r="L57" s="122">
        <v>1</v>
      </c>
      <c r="M57" s="113"/>
      <c r="N57" s="115"/>
      <c r="O57" s="115"/>
      <c r="P57" s="113"/>
      <c r="Q57" s="113"/>
    </row>
    <row r="58" spans="1:18" ht="14.5" x14ac:dyDescent="0.35">
      <c r="A58" s="112" t="s">
        <v>72</v>
      </c>
      <c r="B58" s="122">
        <v>0</v>
      </c>
      <c r="C58" s="122">
        <v>0</v>
      </c>
      <c r="D58" s="122">
        <v>0</v>
      </c>
      <c r="E58" s="122">
        <v>0</v>
      </c>
      <c r="F58" s="122">
        <v>0</v>
      </c>
      <c r="G58" s="122">
        <v>0</v>
      </c>
      <c r="H58" s="122">
        <v>0</v>
      </c>
      <c r="I58" s="122">
        <v>0</v>
      </c>
      <c r="J58" s="122">
        <v>0</v>
      </c>
      <c r="K58" s="122">
        <v>2</v>
      </c>
      <c r="L58" s="122">
        <v>0</v>
      </c>
      <c r="M58" s="113"/>
      <c r="N58" s="115"/>
      <c r="O58" s="115"/>
      <c r="P58" s="113"/>
      <c r="Q58" s="113"/>
    </row>
    <row r="59" spans="1:18" ht="14.5" x14ac:dyDescent="0.35">
      <c r="A59" s="112" t="s">
        <v>73</v>
      </c>
      <c r="B59" s="122">
        <v>0</v>
      </c>
      <c r="C59" s="122">
        <v>0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  <c r="K59" s="122">
        <v>1</v>
      </c>
      <c r="L59" s="122">
        <v>0</v>
      </c>
      <c r="M59" s="113"/>
      <c r="N59" s="113"/>
      <c r="O59" s="113"/>
      <c r="P59" s="113"/>
      <c r="Q59" s="113"/>
    </row>
    <row r="60" spans="1:18" ht="14.5" x14ac:dyDescent="0.35">
      <c r="A60" s="112"/>
      <c r="B60" s="124"/>
      <c r="C60" s="12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3"/>
      <c r="P60" s="113"/>
      <c r="Q60" s="113"/>
      <c r="R60" s="113"/>
    </row>
    <row r="61" spans="1:18" ht="14.5" x14ac:dyDescent="0.35">
      <c r="A61" s="112"/>
      <c r="B61" s="124"/>
      <c r="C61" s="124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3"/>
      <c r="P61" s="113"/>
      <c r="Q61" s="113"/>
      <c r="R61" s="113"/>
    </row>
    <row r="62" spans="1:18" ht="17" x14ac:dyDescent="0.4">
      <c r="A62" s="116" t="s">
        <v>90</v>
      </c>
      <c r="B62" s="112"/>
      <c r="C62" s="112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</row>
    <row r="63" spans="1:18" ht="14.5" x14ac:dyDescent="0.35">
      <c r="A63" s="112"/>
      <c r="B63" s="112"/>
      <c r="C63" s="112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</row>
    <row r="64" spans="1:18" ht="14.5" x14ac:dyDescent="0.35">
      <c r="A64" s="112" t="s">
        <v>39</v>
      </c>
      <c r="B64" s="112" t="s">
        <v>75</v>
      </c>
      <c r="C64" s="112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</row>
    <row r="65" spans="1:18" ht="14.5" x14ac:dyDescent="0.35">
      <c r="A65" s="112" t="s">
        <v>40</v>
      </c>
      <c r="B65" s="112" t="s">
        <v>76</v>
      </c>
      <c r="C65" s="112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</row>
    <row r="66" spans="1:18" ht="14.5" x14ac:dyDescent="0.35">
      <c r="A66" s="112" t="s">
        <v>41</v>
      </c>
      <c r="B66" s="112" t="s">
        <v>77</v>
      </c>
      <c r="C66" s="112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</row>
    <row r="67" spans="1:18" ht="14.5" x14ac:dyDescent="0.35">
      <c r="A67" s="112" t="s">
        <v>42</v>
      </c>
      <c r="B67" s="112" t="s">
        <v>78</v>
      </c>
      <c r="C67" s="112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</row>
    <row r="68" spans="1:18" ht="14.5" x14ac:dyDescent="0.35">
      <c r="A68" s="112" t="s">
        <v>43</v>
      </c>
      <c r="B68" s="112" t="s">
        <v>79</v>
      </c>
      <c r="C68" s="112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</row>
    <row r="69" spans="1:18" ht="14.5" x14ac:dyDescent="0.35">
      <c r="A69" s="112" t="s">
        <v>44</v>
      </c>
      <c r="B69" s="112" t="s">
        <v>80</v>
      </c>
      <c r="C69" s="112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</row>
    <row r="70" spans="1:18" ht="14.5" x14ac:dyDescent="0.35">
      <c r="A70" s="112" t="s">
        <v>45</v>
      </c>
      <c r="B70" s="112" t="s">
        <v>81</v>
      </c>
      <c r="C70" s="112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</row>
    <row r="71" spans="1:18" ht="14.5" x14ac:dyDescent="0.35">
      <c r="A71" s="112" t="s">
        <v>46</v>
      </c>
      <c r="B71" s="112" t="s">
        <v>82</v>
      </c>
      <c r="C71" s="112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ht="14.5" x14ac:dyDescent="0.35">
      <c r="A72" s="112" t="s">
        <v>47</v>
      </c>
      <c r="B72" s="112" t="s">
        <v>83</v>
      </c>
      <c r="C72" s="112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ht="14.5" x14ac:dyDescent="0.35">
      <c r="A73" s="112" t="s">
        <v>48</v>
      </c>
      <c r="B73" s="112" t="s">
        <v>84</v>
      </c>
      <c r="C73" s="112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5" x14ac:dyDescent="0.35">
      <c r="A74" s="112" t="s">
        <v>49</v>
      </c>
      <c r="B74" s="112" t="s">
        <v>85</v>
      </c>
      <c r="C74" s="112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</row>
    <row r="75" spans="1:18" ht="14.5" x14ac:dyDescent="0.35">
      <c r="A75" s="112" t="s">
        <v>50</v>
      </c>
      <c r="B75" s="112" t="s">
        <v>86</v>
      </c>
      <c r="C75" s="112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</row>
    <row r="76" spans="1:18" ht="14.5" x14ac:dyDescent="0.35">
      <c r="A76" s="112" t="s">
        <v>51</v>
      </c>
      <c r="B76" s="112" t="s">
        <v>87</v>
      </c>
      <c r="C76" s="112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</row>
    <row r="77" spans="1:18" ht="14.5" x14ac:dyDescent="0.35">
      <c r="A77" s="112" t="s">
        <v>52</v>
      </c>
      <c r="B77" s="112" t="s">
        <v>88</v>
      </c>
      <c r="C77" s="112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</row>
    <row r="78" spans="1:18" ht="14.5" x14ac:dyDescent="0.35">
      <c r="A78" s="112" t="s">
        <v>39</v>
      </c>
      <c r="B78" s="112" t="s">
        <v>75</v>
      </c>
      <c r="C78" s="112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</row>
    <row r="79" spans="1:18" ht="14.5" x14ac:dyDescent="0.35">
      <c r="A79" s="112" t="s">
        <v>40</v>
      </c>
      <c r="B79" s="112" t="s">
        <v>76</v>
      </c>
      <c r="C79" s="112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</row>
    <row r="80" spans="1:18" ht="14.5" x14ac:dyDescent="0.35">
      <c r="A80" s="112" t="s">
        <v>41</v>
      </c>
      <c r="B80" s="112" t="s">
        <v>77</v>
      </c>
      <c r="C80" s="112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</row>
    <row r="81" spans="1:18" ht="14.5" x14ac:dyDescent="0.35">
      <c r="A81" s="112" t="s">
        <v>42</v>
      </c>
      <c r="B81" s="112" t="s">
        <v>78</v>
      </c>
      <c r="C81" s="112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</row>
    <row r="82" spans="1:18" ht="14.5" x14ac:dyDescent="0.35">
      <c r="A82" s="112" t="s">
        <v>43</v>
      </c>
      <c r="B82" s="112" t="s">
        <v>79</v>
      </c>
      <c r="C82" s="112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</row>
    <row r="83" spans="1:18" ht="14.5" x14ac:dyDescent="0.35">
      <c r="A83" s="112" t="s">
        <v>44</v>
      </c>
      <c r="B83" s="112" t="s">
        <v>80</v>
      </c>
      <c r="C83" s="112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</row>
    <row r="84" spans="1:18" ht="14.5" x14ac:dyDescent="0.35">
      <c r="A84" s="112" t="s">
        <v>45</v>
      </c>
      <c r="B84" s="112" t="s">
        <v>81</v>
      </c>
      <c r="C84" s="112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</row>
    <row r="85" spans="1:18" ht="14.5" x14ac:dyDescent="0.35">
      <c r="A85" s="112" t="s">
        <v>46</v>
      </c>
      <c r="B85" s="112" t="s">
        <v>82</v>
      </c>
      <c r="C85" s="112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</row>
    <row r="86" spans="1:18" ht="14.5" x14ac:dyDescent="0.35">
      <c r="A86" s="112" t="s">
        <v>47</v>
      </c>
      <c r="B86" s="112" t="s">
        <v>83</v>
      </c>
      <c r="C86" s="112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</row>
    <row r="87" spans="1:18" ht="14.5" x14ac:dyDescent="0.35">
      <c r="A87" s="112" t="s">
        <v>48</v>
      </c>
      <c r="B87" s="112" t="s">
        <v>84</v>
      </c>
      <c r="C87" s="112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</row>
    <row r="88" spans="1:18" ht="14.5" x14ac:dyDescent="0.35">
      <c r="A88" s="112" t="s">
        <v>49</v>
      </c>
      <c r="B88" s="112" t="s">
        <v>85</v>
      </c>
      <c r="C88" s="112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</row>
    <row r="89" spans="1:18" ht="14.5" x14ac:dyDescent="0.35">
      <c r="A89" s="112" t="s">
        <v>50</v>
      </c>
      <c r="B89" s="112" t="s">
        <v>86</v>
      </c>
      <c r="C89" s="112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</row>
    <row r="90" spans="1:18" ht="14.5" x14ac:dyDescent="0.35">
      <c r="A90" s="112" t="s">
        <v>51</v>
      </c>
      <c r="B90" s="112" t="s">
        <v>87</v>
      </c>
      <c r="C90" s="112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</row>
    <row r="91" spans="1:18" ht="14.5" x14ac:dyDescent="0.35">
      <c r="A91" s="112" t="s">
        <v>52</v>
      </c>
      <c r="B91" s="112" t="s">
        <v>88</v>
      </c>
      <c r="C91" s="112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</row>
    <row r="92" spans="1:18" ht="14.5" x14ac:dyDescent="0.35">
      <c r="A92" s="112"/>
      <c r="B92" s="112"/>
      <c r="C92" s="112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</row>
    <row r="93" spans="1:18" ht="14.5" x14ac:dyDescent="0.35">
      <c r="A93" s="112"/>
      <c r="B93" s="112"/>
      <c r="C93" s="112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</row>
    <row r="94" spans="1:18" ht="14.5" x14ac:dyDescent="0.35">
      <c r="A94" s="112"/>
      <c r="B94" s="112"/>
      <c r="C94" s="112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</row>
    <row r="95" spans="1:18" ht="14.5" x14ac:dyDescent="0.35">
      <c r="A95" s="112"/>
      <c r="B95" s="112"/>
      <c r="C95" s="112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</row>
    <row r="96" spans="1:18" ht="14.5" x14ac:dyDescent="0.35">
      <c r="A96" s="112"/>
      <c r="B96" s="112"/>
      <c r="C96" s="112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</row>
    <row r="97" spans="1:18" ht="14.5" x14ac:dyDescent="0.35">
      <c r="A97" s="112"/>
      <c r="B97" s="112"/>
      <c r="C97" s="112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</row>
    <row r="98" spans="1:18" ht="14.5" x14ac:dyDescent="0.35">
      <c r="A98" s="112"/>
      <c r="B98" s="112"/>
      <c r="C98" s="112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</row>
    <row r="99" spans="1:18" ht="14.5" x14ac:dyDescent="0.35">
      <c r="A99" s="112"/>
      <c r="B99" s="112"/>
      <c r="C99" s="112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</row>
    <row r="100" spans="1:18" ht="14.5" x14ac:dyDescent="0.35">
      <c r="A100" s="112"/>
      <c r="B100" s="112"/>
      <c r="C100" s="112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</row>
    <row r="101" spans="1:18" ht="14.5" x14ac:dyDescent="0.35">
      <c r="A101" s="112"/>
      <c r="B101" s="112"/>
      <c r="C101" s="112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</row>
    <row r="102" spans="1:18" ht="14.5" x14ac:dyDescent="0.35">
      <c r="A102" s="112"/>
      <c r="B102" s="112"/>
      <c r="C102" s="112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</row>
    <row r="103" spans="1:18" ht="14.5" x14ac:dyDescent="0.35">
      <c r="A103" s="112"/>
      <c r="B103" s="112"/>
      <c r="C103" s="112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</row>
    <row r="104" spans="1:18" ht="14.5" x14ac:dyDescent="0.35">
      <c r="A104" s="112"/>
      <c r="B104" s="112"/>
      <c r="C104" s="112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</row>
    <row r="105" spans="1:18" ht="14.5" x14ac:dyDescent="0.35">
      <c r="A105" s="112"/>
      <c r="B105" s="112"/>
      <c r="C105" s="112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</row>
    <row r="106" spans="1:18" ht="14.5" x14ac:dyDescent="0.35">
      <c r="A106" s="112"/>
      <c r="B106" s="112"/>
      <c r="C106" s="112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</row>
    <row r="107" spans="1:18" ht="14.5" x14ac:dyDescent="0.35">
      <c r="A107" s="112"/>
      <c r="B107" s="112"/>
      <c r="C107" s="112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</row>
    <row r="108" spans="1:18" ht="14.5" x14ac:dyDescent="0.35">
      <c r="A108" s="112"/>
      <c r="B108" s="112"/>
      <c r="C108" s="112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</row>
    <row r="109" spans="1:18" ht="14.5" x14ac:dyDescent="0.35">
      <c r="A109" s="112"/>
      <c r="B109" s="112"/>
      <c r="C109" s="112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</row>
    <row r="110" spans="1:18" ht="14.5" x14ac:dyDescent="0.35">
      <c r="A110" s="112"/>
      <c r="B110" s="112"/>
      <c r="C110" s="112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</row>
    <row r="111" spans="1:18" ht="14.5" x14ac:dyDescent="0.35">
      <c r="A111" s="112"/>
      <c r="B111" s="112"/>
      <c r="C111" s="112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</row>
    <row r="112" spans="1:18" ht="14.5" x14ac:dyDescent="0.35">
      <c r="A112" s="112"/>
      <c r="B112" s="112"/>
      <c r="C112" s="112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</row>
    <row r="113" spans="1:18" ht="14.5" x14ac:dyDescent="0.35">
      <c r="A113" s="112"/>
      <c r="B113" s="112"/>
      <c r="C113" s="112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</row>
    <row r="114" spans="1:18" ht="14.5" x14ac:dyDescent="0.35">
      <c r="A114" s="112"/>
      <c r="B114" s="112"/>
      <c r="C114" s="112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</row>
    <row r="115" spans="1:18" ht="14.5" x14ac:dyDescent="0.35">
      <c r="A115" s="112"/>
      <c r="B115" s="112"/>
      <c r="C115" s="112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</row>
    <row r="116" spans="1:18" ht="14.5" x14ac:dyDescent="0.35">
      <c r="A116" s="112"/>
      <c r="B116" s="112"/>
      <c r="C116" s="112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</row>
    <row r="117" spans="1:18" ht="14.5" x14ac:dyDescent="0.35">
      <c r="A117" s="112"/>
      <c r="B117" s="112"/>
      <c r="C117" s="112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</row>
    <row r="118" spans="1:18" ht="14.5" x14ac:dyDescent="0.35">
      <c r="A118" s="112"/>
      <c r="B118" s="112"/>
      <c r="C118" s="112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</row>
    <row r="119" spans="1:18" ht="14.5" x14ac:dyDescent="0.35">
      <c r="A119" s="112"/>
      <c r="B119" s="112"/>
      <c r="C119" s="112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</row>
    <row r="120" spans="1:18" ht="14.5" x14ac:dyDescent="0.35">
      <c r="A120" s="112"/>
      <c r="B120" s="112"/>
      <c r="C120" s="112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</row>
    <row r="121" spans="1:18" ht="14.5" x14ac:dyDescent="0.35">
      <c r="A121" s="112"/>
      <c r="B121" s="112"/>
      <c r="C121" s="112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</row>
    <row r="122" spans="1:18" ht="14.5" x14ac:dyDescent="0.35">
      <c r="A122" s="112"/>
      <c r="B122" s="112"/>
      <c r="C122" s="112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</row>
    <row r="123" spans="1:18" ht="14.5" x14ac:dyDescent="0.35">
      <c r="A123" s="112"/>
      <c r="B123" s="112"/>
      <c r="C123" s="112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</row>
    <row r="124" spans="1:18" ht="14.5" x14ac:dyDescent="0.35">
      <c r="A124" s="112"/>
      <c r="B124" s="112"/>
      <c r="C124" s="112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</row>
    <row r="125" spans="1:18" ht="14.5" x14ac:dyDescent="0.35">
      <c r="A125" s="112"/>
      <c r="B125" s="112"/>
      <c r="C125" s="112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</row>
    <row r="126" spans="1:18" ht="14.5" x14ac:dyDescent="0.35">
      <c r="A126" s="112"/>
      <c r="B126" s="112"/>
      <c r="C126" s="112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</row>
    <row r="127" spans="1:18" ht="14.5" x14ac:dyDescent="0.35">
      <c r="A127" s="112"/>
      <c r="B127" s="112"/>
      <c r="C127" s="112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</row>
    <row r="128" spans="1:18" ht="14.5" x14ac:dyDescent="0.35">
      <c r="A128" s="112"/>
      <c r="B128" s="112"/>
      <c r="C128" s="112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</row>
    <row r="129" spans="1:18" ht="14.5" x14ac:dyDescent="0.35">
      <c r="A129" s="112"/>
      <c r="B129" s="112"/>
      <c r="C129" s="112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</row>
    <row r="130" spans="1:18" ht="14.5" x14ac:dyDescent="0.35">
      <c r="A130" s="112"/>
      <c r="B130" s="112"/>
      <c r="C130" s="112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</row>
    <row r="131" spans="1:18" ht="14.5" x14ac:dyDescent="0.35">
      <c r="A131" s="112"/>
      <c r="B131" s="112"/>
      <c r="C131" s="112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</row>
    <row r="132" spans="1:18" ht="14.5" x14ac:dyDescent="0.35">
      <c r="A132" s="112"/>
      <c r="B132" s="112"/>
      <c r="C132" s="112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</row>
    <row r="133" spans="1:18" ht="14.5" x14ac:dyDescent="0.35">
      <c r="A133" s="112"/>
      <c r="B133" s="112"/>
      <c r="C133" s="112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</row>
    <row r="134" spans="1:18" ht="14.5" x14ac:dyDescent="0.35">
      <c r="A134" s="112"/>
      <c r="B134" s="112"/>
      <c r="C134" s="112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</row>
    <row r="135" spans="1:18" ht="14.5" x14ac:dyDescent="0.35">
      <c r="A135" s="112"/>
      <c r="B135" s="112"/>
      <c r="C135" s="112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</row>
    <row r="136" spans="1:18" ht="14.5" x14ac:dyDescent="0.35">
      <c r="A136" s="112"/>
      <c r="B136" s="112"/>
      <c r="C136" s="112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</row>
    <row r="137" spans="1:18" ht="14.5" x14ac:dyDescent="0.35">
      <c r="A137" s="112"/>
      <c r="B137" s="112"/>
      <c r="C137" s="112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</row>
    <row r="138" spans="1:18" ht="14.5" x14ac:dyDescent="0.35">
      <c r="A138" s="112"/>
      <c r="B138" s="112"/>
      <c r="C138" s="112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</row>
    <row r="139" spans="1:18" ht="14.5" x14ac:dyDescent="0.35">
      <c r="A139" s="112"/>
      <c r="B139" s="112"/>
      <c r="C139" s="112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</row>
    <row r="140" spans="1:18" ht="14.5" x14ac:dyDescent="0.35">
      <c r="A140" s="112"/>
      <c r="B140" s="112"/>
      <c r="C140" s="112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</row>
    <row r="141" spans="1:18" ht="14.5" x14ac:dyDescent="0.35">
      <c r="A141" s="112"/>
      <c r="B141" s="112"/>
      <c r="C141" s="112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</row>
    <row r="142" spans="1:18" ht="14.5" x14ac:dyDescent="0.35">
      <c r="A142" s="112"/>
      <c r="B142" s="112"/>
      <c r="C142" s="112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</row>
    <row r="143" spans="1:18" ht="14.5" x14ac:dyDescent="0.35">
      <c r="A143" s="112"/>
      <c r="B143" s="112"/>
      <c r="C143" s="112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</row>
    <row r="144" spans="1:18" ht="14.5" x14ac:dyDescent="0.35">
      <c r="A144" s="112"/>
      <c r="B144" s="112"/>
      <c r="C144" s="112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</row>
    <row r="145" spans="1:18" ht="14.5" x14ac:dyDescent="0.35">
      <c r="A145" s="112"/>
      <c r="B145" s="112"/>
      <c r="C145" s="112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</row>
    <row r="146" spans="1:18" ht="14.5" x14ac:dyDescent="0.35">
      <c r="A146" s="112"/>
      <c r="B146" s="112"/>
      <c r="C146" s="112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</row>
    <row r="147" spans="1:18" ht="14.5" x14ac:dyDescent="0.35">
      <c r="A147" s="112"/>
      <c r="B147" s="112"/>
      <c r="C147" s="112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</row>
    <row r="148" spans="1:18" ht="14.5" x14ac:dyDescent="0.35">
      <c r="A148" s="112"/>
      <c r="B148" s="112"/>
      <c r="C148" s="112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</row>
    <row r="149" spans="1:18" ht="14.5" x14ac:dyDescent="0.35">
      <c r="A149" s="112"/>
      <c r="B149" s="112"/>
      <c r="C149" s="112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</row>
    <row r="150" spans="1:18" ht="14.5" x14ac:dyDescent="0.35">
      <c r="A150" s="112"/>
      <c r="B150" s="112"/>
      <c r="C150" s="112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</row>
    <row r="151" spans="1:18" ht="14.5" x14ac:dyDescent="0.35">
      <c r="A151" s="112"/>
      <c r="B151" s="112"/>
      <c r="C151" s="112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</row>
    <row r="152" spans="1:18" ht="14.5" x14ac:dyDescent="0.35">
      <c r="A152" s="112"/>
      <c r="B152" s="112"/>
      <c r="C152" s="112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</row>
    <row r="153" spans="1:18" ht="14.5" x14ac:dyDescent="0.35">
      <c r="A153" s="112"/>
      <c r="B153" s="112"/>
      <c r="C153" s="112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</row>
    <row r="154" spans="1:18" ht="14.5" x14ac:dyDescent="0.35">
      <c r="A154" s="112"/>
      <c r="B154" s="112"/>
      <c r="C154" s="112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</row>
    <row r="155" spans="1:18" ht="14.5" x14ac:dyDescent="0.35">
      <c r="A155" s="112"/>
      <c r="B155" s="112"/>
      <c r="C155" s="112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</row>
    <row r="156" spans="1:18" ht="14.5" x14ac:dyDescent="0.35">
      <c r="A156" s="112"/>
      <c r="B156" s="112"/>
      <c r="C156" s="112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</row>
    <row r="157" spans="1:18" ht="14.5" x14ac:dyDescent="0.35">
      <c r="A157" s="112"/>
      <c r="B157" s="112"/>
      <c r="C157" s="112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</row>
    <row r="158" spans="1:18" ht="14.5" x14ac:dyDescent="0.35">
      <c r="A158" s="112"/>
      <c r="B158" s="112"/>
      <c r="C158" s="112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</row>
    <row r="159" spans="1:18" ht="14.5" x14ac:dyDescent="0.35">
      <c r="A159" s="112"/>
      <c r="B159" s="112"/>
      <c r="C159" s="112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</row>
    <row r="160" spans="1:18" ht="14.5" x14ac:dyDescent="0.35">
      <c r="A160" s="112"/>
      <c r="B160" s="112"/>
      <c r="C160" s="112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</row>
    <row r="161" spans="1:18" ht="14.5" x14ac:dyDescent="0.35">
      <c r="A161" s="112"/>
      <c r="B161" s="112"/>
      <c r="C161" s="112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</row>
    <row r="162" spans="1:18" ht="14.5" x14ac:dyDescent="0.35">
      <c r="A162" s="112"/>
      <c r="B162" s="112"/>
      <c r="C162" s="112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</row>
    <row r="163" spans="1:18" ht="14.5" x14ac:dyDescent="0.35">
      <c r="A163" s="112"/>
      <c r="B163" s="112"/>
      <c r="C163" s="112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</row>
    <row r="164" spans="1:18" ht="14.5" x14ac:dyDescent="0.35">
      <c r="A164" s="112"/>
      <c r="B164" s="112"/>
      <c r="C164" s="112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</row>
    <row r="165" spans="1:18" ht="14.5" x14ac:dyDescent="0.35">
      <c r="A165" s="112"/>
      <c r="B165" s="112"/>
      <c r="C165" s="112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</row>
    <row r="166" spans="1:18" ht="14.5" x14ac:dyDescent="0.35">
      <c r="A166" s="112"/>
      <c r="B166" s="112"/>
      <c r="C166" s="112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</row>
    <row r="167" spans="1:18" ht="14.5" x14ac:dyDescent="0.35">
      <c r="A167" s="112"/>
      <c r="B167" s="112"/>
      <c r="C167" s="112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</row>
    <row r="168" spans="1:18" ht="14.5" x14ac:dyDescent="0.35">
      <c r="A168" s="112"/>
      <c r="B168" s="112"/>
      <c r="C168" s="112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</row>
    <row r="169" spans="1:18" ht="14.5" x14ac:dyDescent="0.35">
      <c r="A169" s="112"/>
      <c r="B169" s="112"/>
      <c r="C169" s="112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</row>
    <row r="170" spans="1:18" ht="14.5" x14ac:dyDescent="0.35">
      <c r="A170" s="112"/>
      <c r="B170" s="112"/>
      <c r="C170" s="112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</row>
    <row r="171" spans="1:18" ht="14.5" x14ac:dyDescent="0.35">
      <c r="A171" s="112"/>
      <c r="B171" s="112"/>
      <c r="C171" s="112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</row>
    <row r="172" spans="1:18" ht="14.5" x14ac:dyDescent="0.35">
      <c r="A172" s="112"/>
      <c r="B172" s="112"/>
      <c r="C172" s="112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</row>
    <row r="173" spans="1:18" ht="14.5" x14ac:dyDescent="0.35">
      <c r="A173" s="112"/>
      <c r="B173" s="112"/>
      <c r="C173" s="112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</row>
    <row r="174" spans="1:18" ht="14.5" x14ac:dyDescent="0.35">
      <c r="A174" s="112"/>
      <c r="B174" s="112"/>
      <c r="C174" s="112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</row>
    <row r="175" spans="1:18" ht="14.5" x14ac:dyDescent="0.35">
      <c r="A175" s="112"/>
      <c r="B175" s="112"/>
      <c r="C175" s="112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</row>
    <row r="176" spans="1:18" ht="14.5" x14ac:dyDescent="0.35">
      <c r="A176" s="112"/>
      <c r="B176" s="112"/>
      <c r="C176" s="112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</row>
    <row r="177" spans="1:18" ht="14.5" x14ac:dyDescent="0.35">
      <c r="A177" s="112"/>
      <c r="B177" s="112"/>
      <c r="C177" s="112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</row>
    <row r="178" spans="1:18" ht="14.5" x14ac:dyDescent="0.35">
      <c r="A178" s="112"/>
      <c r="B178" s="112"/>
      <c r="C178" s="112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</row>
    <row r="179" spans="1:18" ht="14.5" x14ac:dyDescent="0.35">
      <c r="A179" s="112"/>
      <c r="B179" s="112"/>
      <c r="C179" s="112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</row>
    <row r="180" spans="1:18" ht="14.5" x14ac:dyDescent="0.35">
      <c r="A180" s="112"/>
      <c r="B180" s="112"/>
      <c r="C180" s="112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</row>
    <row r="181" spans="1:18" ht="14.5" x14ac:dyDescent="0.35">
      <c r="A181" s="112"/>
      <c r="B181" s="112"/>
      <c r="C181" s="112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</row>
    <row r="182" spans="1:18" ht="14.5" x14ac:dyDescent="0.35">
      <c r="A182" s="112"/>
      <c r="B182" s="112"/>
      <c r="C182" s="112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</row>
    <row r="183" spans="1:18" ht="14.5" x14ac:dyDescent="0.35">
      <c r="A183" s="112"/>
      <c r="B183" s="112"/>
      <c r="C183" s="112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</row>
    <row r="184" spans="1:18" ht="14.5" x14ac:dyDescent="0.35">
      <c r="A184" s="112"/>
      <c r="B184" s="112"/>
      <c r="C184" s="112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</row>
    <row r="185" spans="1:18" ht="14.5" x14ac:dyDescent="0.35">
      <c r="A185" s="112"/>
      <c r="B185" s="112"/>
      <c r="C185" s="112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</row>
    <row r="186" spans="1:18" ht="14.5" x14ac:dyDescent="0.35">
      <c r="A186" s="112"/>
      <c r="B186" s="112"/>
      <c r="C186" s="112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</row>
    <row r="187" spans="1:18" ht="14.5" x14ac:dyDescent="0.35">
      <c r="A187" s="112"/>
      <c r="B187" s="112"/>
      <c r="C187" s="112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</row>
    <row r="188" spans="1:18" ht="14.5" x14ac:dyDescent="0.35">
      <c r="A188" s="112"/>
      <c r="B188" s="112"/>
      <c r="C188" s="112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</row>
    <row r="189" spans="1:18" ht="14.5" x14ac:dyDescent="0.35">
      <c r="A189" s="112"/>
      <c r="B189" s="112"/>
      <c r="C189" s="112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</row>
    <row r="190" spans="1:18" ht="14.5" x14ac:dyDescent="0.35">
      <c r="A190" s="112"/>
      <c r="B190" s="112"/>
      <c r="C190" s="112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</row>
    <row r="191" spans="1:18" ht="14.5" x14ac:dyDescent="0.35">
      <c r="A191" s="112"/>
      <c r="B191" s="112"/>
      <c r="C191" s="112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</row>
    <row r="192" spans="1:18" ht="14.5" x14ac:dyDescent="0.35">
      <c r="A192" s="112"/>
      <c r="B192" s="112"/>
      <c r="C192" s="112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</row>
    <row r="193" spans="1:18" ht="14.5" x14ac:dyDescent="0.35">
      <c r="A193" s="112"/>
      <c r="B193" s="112"/>
      <c r="C193" s="112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</row>
    <row r="194" spans="1:18" ht="14.5" x14ac:dyDescent="0.35">
      <c r="A194" s="112"/>
      <c r="B194" s="112"/>
      <c r="C194" s="112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</row>
    <row r="195" spans="1:18" ht="14.5" x14ac:dyDescent="0.35">
      <c r="A195" s="112"/>
      <c r="B195" s="112"/>
      <c r="C195" s="11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</row>
    <row r="196" spans="1:18" ht="14.5" x14ac:dyDescent="0.35">
      <c r="A196" s="112"/>
      <c r="B196" s="112"/>
      <c r="C196" s="112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</row>
    <row r="197" spans="1:18" ht="14.5" x14ac:dyDescent="0.35">
      <c r="A197" s="112"/>
      <c r="B197" s="112"/>
      <c r="C197" s="112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</row>
    <row r="198" spans="1:18" ht="14.5" x14ac:dyDescent="0.35">
      <c r="A198" s="112"/>
      <c r="B198" s="112"/>
      <c r="C198" s="112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</row>
    <row r="199" spans="1:18" ht="14.5" x14ac:dyDescent="0.35">
      <c r="A199" s="112"/>
      <c r="B199" s="112"/>
      <c r="C199" s="112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</row>
    <row r="200" spans="1:18" ht="14.5" x14ac:dyDescent="0.35">
      <c r="A200" s="112"/>
      <c r="B200" s="112"/>
      <c r="C200" s="112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</row>
    <row r="201" spans="1:18" ht="14.5" x14ac:dyDescent="0.35">
      <c r="A201" s="112"/>
      <c r="B201" s="112"/>
      <c r="C201" s="112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</row>
    <row r="202" spans="1:18" ht="14.5" x14ac:dyDescent="0.35">
      <c r="A202" s="112"/>
      <c r="B202" s="112"/>
      <c r="C202" s="112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</row>
    <row r="203" spans="1:18" ht="14.5" x14ac:dyDescent="0.35">
      <c r="A203" s="112"/>
      <c r="B203" s="112"/>
      <c r="C203" s="112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</row>
    <row r="204" spans="1:18" ht="14.5" x14ac:dyDescent="0.35">
      <c r="A204" s="112"/>
      <c r="B204" s="112"/>
      <c r="C204" s="112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</row>
    <row r="205" spans="1:18" ht="14.5" x14ac:dyDescent="0.35">
      <c r="A205" s="112"/>
      <c r="B205" s="112"/>
      <c r="C205" s="112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</row>
    <row r="206" spans="1:18" ht="14.5" x14ac:dyDescent="0.35">
      <c r="A206" s="112"/>
      <c r="B206" s="112"/>
      <c r="C206" s="112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</row>
    <row r="207" spans="1:18" ht="14.5" x14ac:dyDescent="0.35">
      <c r="A207" s="112"/>
      <c r="B207" s="112"/>
      <c r="C207" s="112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</row>
    <row r="208" spans="1:18" ht="14.5" x14ac:dyDescent="0.35">
      <c r="A208" s="112"/>
      <c r="B208" s="112"/>
      <c r="C208" s="112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</row>
    <row r="209" spans="1:18" ht="14.5" x14ac:dyDescent="0.35">
      <c r="A209" s="112"/>
      <c r="B209" s="112"/>
      <c r="C209" s="112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</row>
    <row r="210" spans="1:18" ht="14.5" x14ac:dyDescent="0.35">
      <c r="A210" s="112"/>
      <c r="B210" s="112"/>
      <c r="C210" s="112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</row>
    <row r="211" spans="1:18" ht="14.5" x14ac:dyDescent="0.35">
      <c r="A211" s="112"/>
      <c r="B211" s="112"/>
      <c r="C211" s="112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</row>
    <row r="212" spans="1:18" ht="14.5" x14ac:dyDescent="0.35">
      <c r="A212" s="112"/>
      <c r="B212" s="112"/>
      <c r="C212" s="112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</row>
    <row r="213" spans="1:18" ht="14.5" x14ac:dyDescent="0.35">
      <c r="A213" s="112"/>
      <c r="B213" s="112"/>
      <c r="C213" s="112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</row>
    <row r="214" spans="1:18" ht="14.5" x14ac:dyDescent="0.35">
      <c r="A214" s="112"/>
      <c r="B214" s="112"/>
      <c r="C214" s="112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</row>
    <row r="215" spans="1:18" ht="14.5" x14ac:dyDescent="0.35">
      <c r="A215" s="112"/>
      <c r="B215" s="112"/>
      <c r="C215" s="112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</row>
    <row r="216" spans="1:18" ht="14.5" x14ac:dyDescent="0.35">
      <c r="A216" s="112"/>
      <c r="B216" s="112"/>
      <c r="C216" s="112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</row>
    <row r="217" spans="1:18" ht="14.5" x14ac:dyDescent="0.35">
      <c r="A217" s="112"/>
      <c r="B217" s="112"/>
      <c r="C217" s="112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</row>
    <row r="218" spans="1:18" ht="14.5" x14ac:dyDescent="0.35">
      <c r="A218" s="112"/>
      <c r="B218" s="112"/>
      <c r="C218" s="112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</row>
    <row r="219" spans="1:18" ht="14.5" x14ac:dyDescent="0.35">
      <c r="A219" s="112"/>
      <c r="B219" s="112"/>
      <c r="C219" s="112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</row>
    <row r="220" spans="1:18" ht="14.5" x14ac:dyDescent="0.35">
      <c r="A220" s="112"/>
      <c r="B220" s="112"/>
      <c r="C220" s="112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</row>
    <row r="221" spans="1:18" ht="14.5" x14ac:dyDescent="0.35">
      <c r="A221" s="112"/>
      <c r="B221" s="112"/>
      <c r="C221" s="112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</row>
    <row r="222" spans="1:18" ht="14.5" x14ac:dyDescent="0.35">
      <c r="A222" s="112"/>
      <c r="B222" s="112"/>
      <c r="C222" s="112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</row>
    <row r="223" spans="1:18" ht="14.5" x14ac:dyDescent="0.35">
      <c r="A223" s="112"/>
      <c r="B223" s="112"/>
      <c r="C223" s="112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</row>
    <row r="224" spans="1:18" ht="14.5" x14ac:dyDescent="0.35">
      <c r="A224" s="112"/>
      <c r="B224" s="112"/>
      <c r="C224" s="112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</row>
    <row r="225" spans="1:18" ht="14.5" x14ac:dyDescent="0.35">
      <c r="A225" s="112"/>
      <c r="B225" s="112"/>
      <c r="C225" s="112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</row>
    <row r="226" spans="1:18" ht="14.5" x14ac:dyDescent="0.35">
      <c r="A226" s="112"/>
      <c r="B226" s="112"/>
      <c r="C226" s="112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</row>
    <row r="227" spans="1:18" ht="14.5" x14ac:dyDescent="0.35">
      <c r="A227" s="112"/>
      <c r="B227" s="112"/>
      <c r="C227" s="112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</row>
    <row r="228" spans="1:18" ht="14.5" x14ac:dyDescent="0.35">
      <c r="A228" s="112"/>
      <c r="B228" s="112"/>
      <c r="C228" s="112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</row>
    <row r="229" spans="1:18" ht="14.5" x14ac:dyDescent="0.35">
      <c r="A229" s="112"/>
      <c r="B229" s="112"/>
      <c r="C229" s="112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</row>
    <row r="230" spans="1:18" ht="14.5" x14ac:dyDescent="0.35">
      <c r="A230" s="112"/>
      <c r="B230" s="112"/>
      <c r="C230" s="112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</row>
    <row r="231" spans="1:18" ht="14.5" x14ac:dyDescent="0.35">
      <c r="A231" s="112"/>
      <c r="B231" s="112"/>
      <c r="C231" s="112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</row>
    <row r="232" spans="1:18" ht="14.5" x14ac:dyDescent="0.35">
      <c r="A232" s="112"/>
      <c r="B232" s="112"/>
      <c r="C232" s="112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</row>
    <row r="233" spans="1:18" ht="14.5" x14ac:dyDescent="0.35">
      <c r="A233" s="112"/>
      <c r="B233" s="112"/>
      <c r="C233" s="112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</row>
    <row r="234" spans="1:18" ht="14.5" x14ac:dyDescent="0.35">
      <c r="A234" s="112"/>
      <c r="B234" s="112"/>
      <c r="C234" s="112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</row>
    <row r="235" spans="1:18" ht="14.5" x14ac:dyDescent="0.35">
      <c r="A235" s="112"/>
      <c r="B235" s="112"/>
      <c r="C235" s="112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</row>
    <row r="236" spans="1:18" ht="14.5" x14ac:dyDescent="0.35">
      <c r="A236" s="112"/>
      <c r="B236" s="112"/>
      <c r="C236" s="112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</row>
    <row r="237" spans="1:18" ht="14.5" x14ac:dyDescent="0.35">
      <c r="A237" s="112"/>
      <c r="B237" s="112"/>
      <c r="C237" s="112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</row>
    <row r="238" spans="1:18" ht="14.5" x14ac:dyDescent="0.35">
      <c r="A238" s="112"/>
      <c r="B238" s="112"/>
      <c r="C238" s="112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</row>
    <row r="239" spans="1:18" ht="14.5" x14ac:dyDescent="0.35">
      <c r="A239" s="112"/>
      <c r="B239" s="112"/>
      <c r="C239" s="112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</row>
    <row r="240" spans="1:18" ht="14.5" x14ac:dyDescent="0.35">
      <c r="A240" s="112"/>
      <c r="B240" s="112"/>
      <c r="C240" s="112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</row>
    <row r="241" spans="1:18" ht="14.5" x14ac:dyDescent="0.35">
      <c r="A241" s="112"/>
      <c r="B241" s="112"/>
      <c r="C241" s="112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</row>
    <row r="242" spans="1:18" ht="14.5" x14ac:dyDescent="0.35">
      <c r="A242" s="112"/>
      <c r="B242" s="112"/>
      <c r="C242" s="112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</row>
    <row r="243" spans="1:18" ht="14.5" x14ac:dyDescent="0.35">
      <c r="A243" s="112"/>
      <c r="B243" s="112"/>
      <c r="C243" s="112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</row>
    <row r="244" spans="1:18" ht="14.5" x14ac:dyDescent="0.35">
      <c r="A244" s="112"/>
      <c r="B244" s="112"/>
      <c r="C244" s="112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</row>
    <row r="245" spans="1:18" ht="14.5" x14ac:dyDescent="0.35">
      <c r="A245" s="112"/>
      <c r="B245" s="112"/>
      <c r="C245" s="112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</row>
    <row r="246" spans="1:18" ht="14.5" x14ac:dyDescent="0.35">
      <c r="A246" s="112"/>
      <c r="B246" s="112"/>
      <c r="C246" s="112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</row>
    <row r="247" spans="1:18" ht="14.5" x14ac:dyDescent="0.35">
      <c r="A247" s="112"/>
      <c r="B247" s="112"/>
      <c r="C247" s="112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</row>
    <row r="248" spans="1:18" ht="14.5" x14ac:dyDescent="0.35">
      <c r="A248" s="112"/>
      <c r="B248" s="112"/>
      <c r="C248" s="112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</row>
    <row r="249" spans="1:18" ht="14.5" x14ac:dyDescent="0.35">
      <c r="A249" s="112"/>
      <c r="B249" s="112"/>
      <c r="C249" s="112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</row>
    <row r="250" spans="1:18" ht="14.5" x14ac:dyDescent="0.35">
      <c r="A250" s="112"/>
      <c r="B250" s="112"/>
      <c r="C250" s="112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</row>
    <row r="251" spans="1:18" ht="14.5" x14ac:dyDescent="0.35">
      <c r="A251" s="112"/>
      <c r="B251" s="112"/>
      <c r="C251" s="112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</row>
    <row r="252" spans="1:18" ht="14.5" x14ac:dyDescent="0.35">
      <c r="A252" s="112"/>
      <c r="B252" s="112"/>
      <c r="C252" s="112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</row>
    <row r="253" spans="1:18" ht="14.5" x14ac:dyDescent="0.35">
      <c r="A253" s="112"/>
      <c r="B253" s="112"/>
      <c r="C253" s="112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</row>
    <row r="254" spans="1:18" ht="14.5" x14ac:dyDescent="0.35">
      <c r="A254" s="112"/>
      <c r="B254" s="112"/>
      <c r="C254" s="112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</row>
    <row r="255" spans="1:18" ht="14.5" x14ac:dyDescent="0.35">
      <c r="A255" s="112"/>
      <c r="B255" s="112"/>
      <c r="C255" s="112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</row>
    <row r="256" spans="1:18" ht="14.5" x14ac:dyDescent="0.35">
      <c r="A256" s="112"/>
      <c r="B256" s="112"/>
      <c r="C256" s="112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</row>
    <row r="257" spans="1:18" ht="14.5" x14ac:dyDescent="0.35">
      <c r="A257" s="112"/>
      <c r="B257" s="112"/>
      <c r="C257" s="112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</row>
    <row r="258" spans="1:18" ht="14.5" x14ac:dyDescent="0.35">
      <c r="A258" s="112"/>
      <c r="B258" s="112"/>
      <c r="C258" s="112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</row>
    <row r="259" spans="1:18" ht="14.5" x14ac:dyDescent="0.35">
      <c r="A259" s="112"/>
      <c r="B259" s="112"/>
      <c r="C259" s="112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</row>
    <row r="260" spans="1:18" ht="14.5" x14ac:dyDescent="0.35">
      <c r="A260" s="112"/>
      <c r="B260" s="112"/>
      <c r="C260" s="112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</row>
    <row r="261" spans="1:18" ht="14.5" x14ac:dyDescent="0.35">
      <c r="A261" s="112"/>
      <c r="B261" s="112"/>
      <c r="C261" s="112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</row>
    <row r="262" spans="1:18" ht="14.5" x14ac:dyDescent="0.35">
      <c r="A262" s="112"/>
      <c r="B262" s="112"/>
      <c r="C262" s="112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</row>
    <row r="263" spans="1:18" ht="14.5" x14ac:dyDescent="0.35">
      <c r="A263" s="112"/>
      <c r="B263" s="112"/>
      <c r="C263" s="112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</row>
    <row r="264" spans="1:18" ht="14.5" x14ac:dyDescent="0.35">
      <c r="A264" s="112"/>
      <c r="B264" s="112"/>
      <c r="C264" s="112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</row>
    <row r="265" spans="1:18" ht="14.5" x14ac:dyDescent="0.35">
      <c r="A265" s="112"/>
      <c r="B265" s="112"/>
      <c r="C265" s="112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</row>
    <row r="266" spans="1:18" ht="14.5" x14ac:dyDescent="0.35">
      <c r="A266" s="112"/>
      <c r="B266" s="112"/>
      <c r="C266" s="112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</row>
    <row r="267" spans="1:18" ht="14.5" x14ac:dyDescent="0.35">
      <c r="A267" s="112"/>
      <c r="B267" s="112"/>
      <c r="C267" s="112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</row>
    <row r="268" spans="1:18" ht="14.5" x14ac:dyDescent="0.35">
      <c r="A268" s="112"/>
      <c r="B268" s="112"/>
      <c r="C268" s="112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</row>
    <row r="269" spans="1:18" ht="14.5" x14ac:dyDescent="0.35">
      <c r="A269" s="112"/>
      <c r="B269" s="112"/>
      <c r="C269" s="112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</row>
    <row r="270" spans="1:18" ht="14.5" x14ac:dyDescent="0.35">
      <c r="A270" s="112"/>
      <c r="B270" s="112"/>
      <c r="C270" s="112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</row>
    <row r="271" spans="1:18" ht="14.5" x14ac:dyDescent="0.35">
      <c r="A271" s="112"/>
      <c r="B271" s="112"/>
      <c r="C271" s="112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</row>
    <row r="272" spans="1:18" ht="14.5" x14ac:dyDescent="0.35">
      <c r="A272" s="112"/>
      <c r="B272" s="112"/>
      <c r="C272" s="112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</row>
    <row r="273" spans="1:18" ht="14.5" x14ac:dyDescent="0.35">
      <c r="A273" s="112"/>
      <c r="B273" s="112"/>
      <c r="C273" s="112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</row>
    <row r="274" spans="1:18" ht="14.5" x14ac:dyDescent="0.35">
      <c r="A274" s="112"/>
      <c r="B274" s="112"/>
      <c r="C274" s="112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</row>
    <row r="275" spans="1:18" ht="14.5" x14ac:dyDescent="0.35">
      <c r="A275" s="112"/>
      <c r="B275" s="112"/>
      <c r="C275" s="112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</row>
    <row r="276" spans="1:18" ht="14.5" x14ac:dyDescent="0.35">
      <c r="A276" s="112"/>
      <c r="B276" s="112"/>
      <c r="C276" s="112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</row>
    <row r="277" spans="1:18" ht="14.5" x14ac:dyDescent="0.35">
      <c r="A277" s="112"/>
      <c r="B277" s="112"/>
      <c r="C277" s="112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</row>
    <row r="278" spans="1:18" ht="14.5" x14ac:dyDescent="0.35">
      <c r="A278" s="112"/>
      <c r="B278" s="112"/>
      <c r="C278" s="112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Helårsbalans</vt:lpstr>
      <vt:lpstr>2023_2024_kvartal</vt:lpstr>
      <vt:lpstr>2024_2025_kvartal</vt:lpstr>
      <vt:lpstr>Handel per land 2024-2025</vt:lpstr>
      <vt:lpstr>Handel per kategori 2021-2025</vt:lpstr>
      <vt:lpstr>Detaljerad handel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ägg</dc:title>
  <dc:creator>Jordbruksverket@jordbruksverket.se</dc:creator>
  <cp:lastModifiedBy>Åsa Lannhard Öberg</cp:lastModifiedBy>
  <dcterms:created xsi:type="dcterms:W3CDTF">2021-04-07T08:36:25Z</dcterms:created>
  <dcterms:modified xsi:type="dcterms:W3CDTF">2026-03-16T11:10:26Z</dcterms:modified>
</cp:coreProperties>
</file>