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tables/table9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3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4.xml" ContentType="application/vnd.openxmlformats-officedocument.themeOverrid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Marknadsbalanser animalier\Balans MEJERIPRODUKTER\"/>
    </mc:Choice>
  </mc:AlternateContent>
  <xr:revisionPtr revIDLastSave="0" documentId="13_ncr:1_{91A637F8-F001-4898-9DFD-828EA3E12C47}" xr6:coauthVersionLast="36" xr6:coauthVersionMax="36" xr10:uidLastSave="{00000000-0000-0000-0000-000000000000}"/>
  <bookViews>
    <workbookView xWindow="1520" yWindow="1520" windowWidth="13850" windowHeight="3290" xr2:uid="{00000000-000D-0000-FFFF-FFFF00000000}"/>
  </bookViews>
  <sheets>
    <sheet name="k-mjölk" sheetId="1" r:id="rId1"/>
    <sheet name="grädde" sheetId="2" r:id="rId2"/>
    <sheet name="mjölkpulver" sheetId="3" r:id="rId3"/>
    <sheet name="syrade produkter" sheetId="4" r:id="rId4"/>
    <sheet name="smör" sheetId="5" r:id="rId5"/>
    <sheet name="ost" sheetId="6" r:id="rId6"/>
    <sheet name="mjölkekvivalenter" sheetId="11" r:id="rId7"/>
    <sheet name="produktion" sheetId="8" r:id="rId8"/>
    <sheet name="konsumtion" sheetId="13" r:id="rId9"/>
    <sheet name="handel per kategori" sheetId="9" r:id="rId10"/>
    <sheet name="detaljerad handel 2024" sheetId="12" r:id="rId11"/>
  </sheets>
  <externalReferences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0" i="13" l="1"/>
  <c r="AF9" i="13"/>
  <c r="AF8" i="13"/>
  <c r="AF7" i="13"/>
  <c r="AF6" i="13"/>
  <c r="AF5" i="13"/>
  <c r="G96" i="12" l="1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V5" i="12"/>
  <c r="V6" i="12"/>
  <c r="V7" i="12"/>
  <c r="V8" i="12"/>
  <c r="V9" i="12"/>
  <c r="V10" i="12"/>
  <c r="V11" i="12"/>
  <c r="V12" i="12"/>
  <c r="V13" i="12"/>
  <c r="V14" i="12"/>
  <c r="V15" i="12"/>
  <c r="V16" i="12"/>
  <c r="V17" i="12"/>
  <c r="V18" i="12"/>
  <c r="V19" i="12"/>
  <c r="V20" i="12"/>
  <c r="V21" i="12"/>
  <c r="V22" i="12"/>
  <c r="V23" i="12"/>
  <c r="V24" i="12"/>
  <c r="V25" i="12"/>
  <c r="V26" i="12"/>
  <c r="V27" i="12"/>
  <c r="V28" i="12"/>
  <c r="V29" i="12"/>
  <c r="V30" i="12"/>
  <c r="V31" i="12"/>
  <c r="V32" i="12"/>
  <c r="V33" i="12"/>
  <c r="V34" i="12"/>
  <c r="V35" i="12"/>
  <c r="V36" i="12"/>
  <c r="V37" i="12"/>
  <c r="V38" i="12"/>
  <c r="V39" i="12"/>
  <c r="V40" i="12"/>
  <c r="V41" i="12"/>
  <c r="V42" i="12"/>
  <c r="V43" i="12"/>
  <c r="V44" i="12"/>
  <c r="V45" i="12"/>
  <c r="V46" i="12"/>
  <c r="V47" i="12"/>
  <c r="V48" i="12"/>
  <c r="V49" i="12"/>
  <c r="V50" i="12"/>
  <c r="V51" i="12"/>
  <c r="V52" i="12"/>
  <c r="V53" i="12"/>
  <c r="V54" i="12"/>
  <c r="V55" i="12"/>
  <c r="V56" i="12"/>
  <c r="V57" i="12"/>
  <c r="V58" i="12"/>
  <c r="V59" i="12"/>
  <c r="V60" i="12"/>
  <c r="V61" i="12"/>
  <c r="V62" i="12"/>
  <c r="V63" i="12"/>
  <c r="V64" i="12"/>
  <c r="V65" i="12"/>
  <c r="V66" i="12"/>
  <c r="V4" i="12"/>
  <c r="H5" i="12" l="1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4" i="12"/>
  <c r="T12" i="9"/>
  <c r="T11" i="9"/>
  <c r="T10" i="9"/>
  <c r="T9" i="9"/>
  <c r="T8" i="9"/>
  <c r="T7" i="9"/>
  <c r="T18" i="9"/>
  <c r="T19" i="9"/>
  <c r="T20" i="9"/>
  <c r="T21" i="9"/>
  <c r="T22" i="9"/>
  <c r="T17" i="9"/>
  <c r="B50" i="11"/>
  <c r="D50" i="11"/>
  <c r="E50" i="11"/>
  <c r="E41" i="6"/>
  <c r="F41" i="6" s="1"/>
  <c r="G41" i="6"/>
  <c r="E41" i="5"/>
  <c r="F41" i="5" s="1"/>
  <c r="E40" i="4"/>
  <c r="F40" i="4" s="1"/>
  <c r="E40" i="3"/>
  <c r="F40" i="3" s="1"/>
  <c r="E41" i="2"/>
  <c r="F41" i="2"/>
  <c r="G41" i="2"/>
  <c r="E41" i="1"/>
  <c r="F41" i="1"/>
  <c r="G41" i="1"/>
  <c r="G40" i="3" l="1"/>
  <c r="F50" i="11"/>
  <c r="G50" i="11" s="1"/>
  <c r="G41" i="5"/>
  <c r="G40" i="4"/>
  <c r="H50" i="11" l="1"/>
  <c r="E48" i="11"/>
  <c r="D48" i="11"/>
  <c r="B48" i="11"/>
  <c r="E39" i="6"/>
  <c r="G39" i="6" s="1"/>
  <c r="E39" i="5"/>
  <c r="G39" i="5" s="1"/>
  <c r="E38" i="4"/>
  <c r="G38" i="4" s="1"/>
  <c r="E38" i="3"/>
  <c r="F38" i="3" s="1"/>
  <c r="E39" i="2"/>
  <c r="G39" i="2" s="1"/>
  <c r="E39" i="1"/>
  <c r="G39" i="1" s="1"/>
  <c r="F48" i="11" l="1"/>
  <c r="G48" i="11" s="1"/>
  <c r="F39" i="5"/>
  <c r="F39" i="6"/>
  <c r="F38" i="4"/>
  <c r="G38" i="3"/>
  <c r="F39" i="2"/>
  <c r="F39" i="1"/>
  <c r="E47" i="11"/>
  <c r="D47" i="11"/>
  <c r="B47" i="11"/>
  <c r="E38" i="6"/>
  <c r="G38" i="6" s="1"/>
  <c r="E38" i="5"/>
  <c r="G38" i="5" s="1"/>
  <c r="E37" i="4"/>
  <c r="G37" i="4" s="1"/>
  <c r="E37" i="3"/>
  <c r="F37" i="3" s="1"/>
  <c r="E38" i="2"/>
  <c r="G38" i="2" s="1"/>
  <c r="E38" i="1"/>
  <c r="G38" i="1" s="1"/>
  <c r="H48" i="11" l="1"/>
  <c r="F47" i="11"/>
  <c r="G47" i="11" s="1"/>
  <c r="F38" i="6"/>
  <c r="F38" i="5"/>
  <c r="F37" i="4"/>
  <c r="G37" i="3"/>
  <c r="F38" i="2"/>
  <c r="F38" i="1"/>
  <c r="E49" i="11"/>
  <c r="D49" i="11"/>
  <c r="B49" i="11"/>
  <c r="E46" i="11"/>
  <c r="D46" i="11"/>
  <c r="B46" i="11"/>
  <c r="E45" i="11"/>
  <c r="D45" i="11"/>
  <c r="B45" i="11"/>
  <c r="E44" i="11"/>
  <c r="D44" i="11"/>
  <c r="B44" i="11"/>
  <c r="E43" i="11"/>
  <c r="D43" i="11"/>
  <c r="B43" i="11"/>
  <c r="E42" i="11"/>
  <c r="D42" i="11"/>
  <c r="B42" i="11"/>
  <c r="E41" i="11"/>
  <c r="D41" i="11"/>
  <c r="B41" i="11"/>
  <c r="E40" i="11"/>
  <c r="D40" i="11"/>
  <c r="B40" i="11"/>
  <c r="E39" i="11"/>
  <c r="D39" i="11"/>
  <c r="B39" i="11"/>
  <c r="E38" i="11"/>
  <c r="D38" i="11"/>
  <c r="B38" i="11"/>
  <c r="E37" i="11"/>
  <c r="D37" i="11"/>
  <c r="B37" i="11"/>
  <c r="E36" i="11"/>
  <c r="D36" i="11"/>
  <c r="B36" i="11"/>
  <c r="E35" i="11"/>
  <c r="D35" i="11"/>
  <c r="B35" i="11"/>
  <c r="E34" i="11"/>
  <c r="D34" i="11"/>
  <c r="B34" i="11"/>
  <c r="E33" i="11"/>
  <c r="D33" i="11"/>
  <c r="B33" i="11"/>
  <c r="E32" i="11"/>
  <c r="D32" i="11"/>
  <c r="B32" i="11"/>
  <c r="E31" i="11"/>
  <c r="D31" i="11"/>
  <c r="B31" i="11"/>
  <c r="E30" i="11"/>
  <c r="D30" i="11"/>
  <c r="B30" i="11"/>
  <c r="E29" i="11"/>
  <c r="D29" i="11"/>
  <c r="B29" i="11"/>
  <c r="E28" i="11"/>
  <c r="D28" i="11"/>
  <c r="B28" i="11"/>
  <c r="E27" i="11"/>
  <c r="D27" i="11"/>
  <c r="B27" i="11"/>
  <c r="E26" i="11"/>
  <c r="D26" i="11"/>
  <c r="B26" i="11"/>
  <c r="E25" i="11"/>
  <c r="D25" i="11"/>
  <c r="B25" i="11"/>
  <c r="E24" i="11"/>
  <c r="D24" i="11"/>
  <c r="B24" i="11"/>
  <c r="E23" i="11"/>
  <c r="D23" i="11"/>
  <c r="B23" i="11"/>
  <c r="E22" i="11"/>
  <c r="D22" i="11"/>
  <c r="B22" i="11"/>
  <c r="E21" i="11"/>
  <c r="D21" i="11"/>
  <c r="B21" i="11"/>
  <c r="H47" i="11" l="1"/>
  <c r="F49" i="11"/>
  <c r="F21" i="11"/>
  <c r="G21" i="11" s="1"/>
  <c r="F46" i="11"/>
  <c r="F45" i="11"/>
  <c r="G45" i="11" s="1"/>
  <c r="F39" i="11"/>
  <c r="F37" i="11"/>
  <c r="H37" i="11" s="1"/>
  <c r="F36" i="11"/>
  <c r="F34" i="11"/>
  <c r="F33" i="11"/>
  <c r="F31" i="11"/>
  <c r="F29" i="11"/>
  <c r="H29" i="11" s="1"/>
  <c r="F27" i="11"/>
  <c r="F26" i="11"/>
  <c r="F25" i="11"/>
  <c r="F23" i="11"/>
  <c r="G23" i="11" s="1"/>
  <c r="F22" i="11"/>
  <c r="G49" i="11" l="1"/>
  <c r="H49" i="11"/>
  <c r="G39" i="11"/>
  <c r="H39" i="11"/>
  <c r="G31" i="11"/>
  <c r="H31" i="11"/>
  <c r="F38" i="11"/>
  <c r="H38" i="11" s="1"/>
  <c r="F42" i="11"/>
  <c r="H42" i="11" s="1"/>
  <c r="H23" i="11"/>
  <c r="F30" i="11"/>
  <c r="G30" i="11" s="1"/>
  <c r="F40" i="11"/>
  <c r="H40" i="11" s="1"/>
  <c r="F28" i="11"/>
  <c r="H28" i="11" s="1"/>
  <c r="F32" i="11"/>
  <c r="H32" i="11" s="1"/>
  <c r="F43" i="11"/>
  <c r="H43" i="11" s="1"/>
  <c r="F24" i="11"/>
  <c r="H24" i="11" s="1"/>
  <c r="F35" i="11"/>
  <c r="H35" i="11" s="1"/>
  <c r="F41" i="11"/>
  <c r="G41" i="11" s="1"/>
  <c r="F44" i="11"/>
  <c r="G44" i="11" s="1"/>
  <c r="H25" i="11"/>
  <c r="G25" i="11"/>
  <c r="H26" i="11"/>
  <c r="G26" i="11"/>
  <c r="H36" i="11"/>
  <c r="G36" i="11"/>
  <c r="H34" i="11"/>
  <c r="G34" i="11"/>
  <c r="H22" i="11"/>
  <c r="G22" i="11"/>
  <c r="H46" i="11"/>
  <c r="G46" i="11"/>
  <c r="H27" i="11"/>
  <c r="G27" i="11"/>
  <c r="H33" i="11"/>
  <c r="G33" i="11"/>
  <c r="G29" i="11"/>
  <c r="G37" i="11"/>
  <c r="H45" i="11"/>
  <c r="H21" i="11"/>
  <c r="G28" i="11" l="1"/>
  <c r="G40" i="11"/>
  <c r="G38" i="11"/>
  <c r="G43" i="11"/>
  <c r="G32" i="11"/>
  <c r="H41" i="11"/>
  <c r="H44" i="11"/>
  <c r="H30" i="11"/>
  <c r="G24" i="11"/>
  <c r="G42" i="11"/>
  <c r="G35" i="11"/>
  <c r="E40" i="6"/>
  <c r="G40" i="6" s="1"/>
  <c r="E40" i="5"/>
  <c r="G40" i="5" s="1"/>
  <c r="E39" i="4"/>
  <c r="F39" i="4" s="1"/>
  <c r="E39" i="3"/>
  <c r="F39" i="3" s="1"/>
  <c r="E40" i="2"/>
  <c r="F40" i="2" s="1"/>
  <c r="F40" i="6" l="1"/>
  <c r="F40" i="5"/>
  <c r="G39" i="4"/>
  <c r="G39" i="3"/>
  <c r="G40" i="2"/>
  <c r="E40" i="1" l="1"/>
  <c r="G40" i="1" s="1"/>
  <c r="F40" i="1" l="1"/>
  <c r="E37" i="6"/>
  <c r="G37" i="6" s="1"/>
  <c r="E36" i="6"/>
  <c r="F36" i="6" s="1"/>
  <c r="E35" i="6"/>
  <c r="G35" i="6" s="1"/>
  <c r="E34" i="6"/>
  <c r="F34" i="6" s="1"/>
  <c r="E33" i="6"/>
  <c r="G33" i="6" s="1"/>
  <c r="E32" i="6"/>
  <c r="F32" i="6" s="1"/>
  <c r="E31" i="6"/>
  <c r="G31" i="6" s="1"/>
  <c r="E30" i="6"/>
  <c r="G30" i="6" s="1"/>
  <c r="E29" i="6"/>
  <c r="G29" i="6" s="1"/>
  <c r="G28" i="6"/>
  <c r="E28" i="6"/>
  <c r="F28" i="6" s="1"/>
  <c r="E27" i="6"/>
  <c r="G27" i="6" s="1"/>
  <c r="E26" i="6"/>
  <c r="F26" i="6" s="1"/>
  <c r="E25" i="6"/>
  <c r="G25" i="6" s="1"/>
  <c r="E24" i="6"/>
  <c r="F24" i="6" s="1"/>
  <c r="E23" i="6"/>
  <c r="G23" i="6" s="1"/>
  <c r="E22" i="6"/>
  <c r="G22" i="6" s="1"/>
  <c r="E21" i="6"/>
  <c r="F21" i="6" s="1"/>
  <c r="E20" i="6"/>
  <c r="F20" i="6" s="1"/>
  <c r="E19" i="6"/>
  <c r="G19" i="6" s="1"/>
  <c r="G18" i="6"/>
  <c r="E18" i="6"/>
  <c r="F18" i="6" s="1"/>
  <c r="E17" i="6"/>
  <c r="G17" i="6" s="1"/>
  <c r="E16" i="6"/>
  <c r="F16" i="6" s="1"/>
  <c r="E15" i="6"/>
  <c r="G15" i="6" s="1"/>
  <c r="E14" i="6"/>
  <c r="G14" i="6" s="1"/>
  <c r="E13" i="6"/>
  <c r="F13" i="6" s="1"/>
  <c r="E12" i="6"/>
  <c r="F12" i="6" s="1"/>
  <c r="E37" i="5"/>
  <c r="F37" i="5" s="1"/>
  <c r="E36" i="5"/>
  <c r="G36" i="5" s="1"/>
  <c r="E35" i="5"/>
  <c r="F35" i="5" s="1"/>
  <c r="E34" i="5"/>
  <c r="G34" i="5" s="1"/>
  <c r="G33" i="5"/>
  <c r="E33" i="5"/>
  <c r="F33" i="5" s="1"/>
  <c r="E32" i="5"/>
  <c r="G32" i="5" s="1"/>
  <c r="E31" i="5"/>
  <c r="F31" i="5" s="1"/>
  <c r="E30" i="5"/>
  <c r="G30" i="5" s="1"/>
  <c r="E29" i="5"/>
  <c r="G29" i="5" s="1"/>
  <c r="E28" i="5"/>
  <c r="G28" i="5" s="1"/>
  <c r="E27" i="5"/>
  <c r="F27" i="5" s="1"/>
  <c r="E26" i="5"/>
  <c r="G26" i="5" s="1"/>
  <c r="E25" i="5"/>
  <c r="F25" i="5" s="1"/>
  <c r="F24" i="5"/>
  <c r="E24" i="5"/>
  <c r="G24" i="5" s="1"/>
  <c r="E23" i="5"/>
  <c r="G23" i="5" s="1"/>
  <c r="E22" i="5"/>
  <c r="G22" i="5" s="1"/>
  <c r="G21" i="5"/>
  <c r="E21" i="5"/>
  <c r="F21" i="5" s="1"/>
  <c r="E20" i="5"/>
  <c r="G20" i="5" s="1"/>
  <c r="E19" i="5"/>
  <c r="G19" i="5" s="1"/>
  <c r="E18" i="5"/>
  <c r="G18" i="5" s="1"/>
  <c r="E17" i="5"/>
  <c r="F17" i="5" s="1"/>
  <c r="E16" i="5"/>
  <c r="G16" i="5" s="1"/>
  <c r="E15" i="5"/>
  <c r="G15" i="5" s="1"/>
  <c r="E14" i="5"/>
  <c r="G14" i="5" s="1"/>
  <c r="G13" i="5"/>
  <c r="E13" i="5"/>
  <c r="F13" i="5" s="1"/>
  <c r="E12" i="5"/>
  <c r="G12" i="5" s="1"/>
  <c r="E36" i="4"/>
  <c r="G36" i="4" s="1"/>
  <c r="E35" i="4"/>
  <c r="G35" i="4" s="1"/>
  <c r="E34" i="4"/>
  <c r="G34" i="4" s="1"/>
  <c r="E33" i="4"/>
  <c r="G33" i="4" s="1"/>
  <c r="E32" i="4"/>
  <c r="G32" i="4" s="1"/>
  <c r="E31" i="4"/>
  <c r="F31" i="4" s="1"/>
  <c r="E30" i="4"/>
  <c r="F30" i="4" s="1"/>
  <c r="E29" i="4"/>
  <c r="G29" i="4" s="1"/>
  <c r="E28" i="4"/>
  <c r="G28" i="4" s="1"/>
  <c r="E27" i="4"/>
  <c r="G27" i="4" s="1"/>
  <c r="E26" i="4"/>
  <c r="G26" i="4" s="1"/>
  <c r="F25" i="4"/>
  <c r="E25" i="4"/>
  <c r="G25" i="4" s="1"/>
  <c r="E24" i="4"/>
  <c r="G24" i="4" s="1"/>
  <c r="E23" i="4"/>
  <c r="F23" i="4" s="1"/>
  <c r="E22" i="4"/>
  <c r="F22" i="4" s="1"/>
  <c r="E21" i="4"/>
  <c r="G21" i="4" s="1"/>
  <c r="E20" i="4"/>
  <c r="G20" i="4" s="1"/>
  <c r="E19" i="4"/>
  <c r="G19" i="4" s="1"/>
  <c r="E18" i="4"/>
  <c r="G18" i="4" s="1"/>
  <c r="E17" i="4"/>
  <c r="G17" i="4" s="1"/>
  <c r="E16" i="4"/>
  <c r="G16" i="4" s="1"/>
  <c r="E15" i="4"/>
  <c r="F15" i="4" s="1"/>
  <c r="E14" i="4"/>
  <c r="F14" i="4" s="1"/>
  <c r="E13" i="4"/>
  <c r="G13" i="4" s="1"/>
  <c r="E12" i="4"/>
  <c r="G12" i="4" s="1"/>
  <c r="E11" i="4"/>
  <c r="G11" i="4" s="1"/>
  <c r="E36" i="3"/>
  <c r="G36" i="3" s="1"/>
  <c r="E35" i="3"/>
  <c r="G35" i="3" s="1"/>
  <c r="E34" i="3"/>
  <c r="G34" i="3" s="1"/>
  <c r="E33" i="3"/>
  <c r="F33" i="3" s="1"/>
  <c r="E32" i="3"/>
  <c r="G32" i="3" s="1"/>
  <c r="E31" i="3"/>
  <c r="F31" i="3" s="1"/>
  <c r="E30" i="3"/>
  <c r="G30" i="3" s="1"/>
  <c r="E29" i="3"/>
  <c r="G29" i="3" s="1"/>
  <c r="E28" i="3"/>
  <c r="G28" i="3" s="1"/>
  <c r="E27" i="3"/>
  <c r="G27" i="3" s="1"/>
  <c r="E26" i="3"/>
  <c r="G26" i="3" s="1"/>
  <c r="G25" i="3"/>
  <c r="E25" i="3"/>
  <c r="F25" i="3" s="1"/>
  <c r="E24" i="3"/>
  <c r="G24" i="3" s="1"/>
  <c r="E23" i="3"/>
  <c r="F23" i="3" s="1"/>
  <c r="E22" i="3"/>
  <c r="G22" i="3" s="1"/>
  <c r="E21" i="3"/>
  <c r="G21" i="3" s="1"/>
  <c r="E20" i="3"/>
  <c r="F20" i="3" s="1"/>
  <c r="E19" i="3"/>
  <c r="G19" i="3" s="1"/>
  <c r="E18" i="3"/>
  <c r="G18" i="3" s="1"/>
  <c r="E17" i="3"/>
  <c r="F17" i="3" s="1"/>
  <c r="E16" i="3"/>
  <c r="G16" i="3" s="1"/>
  <c r="E15" i="3"/>
  <c r="F15" i="3" s="1"/>
  <c r="E14" i="3"/>
  <c r="G14" i="3" s="1"/>
  <c r="E13" i="3"/>
  <c r="G13" i="3" s="1"/>
  <c r="E12" i="3"/>
  <c r="F12" i="3" s="1"/>
  <c r="E11" i="3"/>
  <c r="G11" i="3" s="1"/>
  <c r="E37" i="2"/>
  <c r="G37" i="2" s="1"/>
  <c r="E36" i="2"/>
  <c r="G36" i="2" s="1"/>
  <c r="E35" i="2"/>
  <c r="G35" i="2" s="1"/>
  <c r="E34" i="2"/>
  <c r="G34" i="2" s="1"/>
  <c r="E33" i="2"/>
  <c r="G33" i="2" s="1"/>
  <c r="E32" i="2"/>
  <c r="F32" i="2" s="1"/>
  <c r="E31" i="2"/>
  <c r="G31" i="2" s="1"/>
  <c r="E30" i="2"/>
  <c r="G30" i="2" s="1"/>
  <c r="E29" i="2"/>
  <c r="G29" i="2" s="1"/>
  <c r="E28" i="2"/>
  <c r="G28" i="2" s="1"/>
  <c r="E27" i="2"/>
  <c r="G27" i="2" s="1"/>
  <c r="E26" i="2"/>
  <c r="G26" i="2" s="1"/>
  <c r="E25" i="2"/>
  <c r="G25" i="2" s="1"/>
  <c r="E24" i="2"/>
  <c r="F24" i="2" s="1"/>
  <c r="E23" i="2"/>
  <c r="G23" i="2" s="1"/>
  <c r="E22" i="2"/>
  <c r="G22" i="2" s="1"/>
  <c r="E21" i="2"/>
  <c r="G21" i="2" s="1"/>
  <c r="E20" i="2"/>
  <c r="G20" i="2" s="1"/>
  <c r="E19" i="2"/>
  <c r="G19" i="2" s="1"/>
  <c r="E18" i="2"/>
  <c r="G18" i="2" s="1"/>
  <c r="E17" i="2"/>
  <c r="G17" i="2" s="1"/>
  <c r="E16" i="2"/>
  <c r="F16" i="2" s="1"/>
  <c r="E15" i="2"/>
  <c r="G15" i="2" s="1"/>
  <c r="E14" i="2"/>
  <c r="G14" i="2" s="1"/>
  <c r="E13" i="2"/>
  <c r="G13" i="2" s="1"/>
  <c r="E12" i="2"/>
  <c r="G12" i="2" s="1"/>
  <c r="E37" i="1"/>
  <c r="G37" i="1" s="1"/>
  <c r="E36" i="1"/>
  <c r="F36" i="1" s="1"/>
  <c r="E35" i="1"/>
  <c r="F35" i="1" s="1"/>
  <c r="E34" i="1"/>
  <c r="G34" i="1" s="1"/>
  <c r="E33" i="1"/>
  <c r="G33" i="1" s="1"/>
  <c r="G32" i="1"/>
  <c r="F32" i="1"/>
  <c r="E32" i="1"/>
  <c r="E31" i="1"/>
  <c r="G31" i="1" s="1"/>
  <c r="E30" i="1"/>
  <c r="G30" i="1" s="1"/>
  <c r="E29" i="1"/>
  <c r="F29" i="1" s="1"/>
  <c r="E28" i="1"/>
  <c r="G28" i="1" s="1"/>
  <c r="E27" i="1"/>
  <c r="F27" i="1" s="1"/>
  <c r="E26" i="1"/>
  <c r="G26" i="1" s="1"/>
  <c r="E25" i="1"/>
  <c r="G25" i="1" s="1"/>
  <c r="E24" i="1"/>
  <c r="G24" i="1" s="1"/>
  <c r="E23" i="1"/>
  <c r="G23" i="1" s="1"/>
  <c r="E22" i="1"/>
  <c r="G22" i="1" s="1"/>
  <c r="E21" i="1"/>
  <c r="F21" i="1" s="1"/>
  <c r="E20" i="1"/>
  <c r="G20" i="1" s="1"/>
  <c r="E19" i="1"/>
  <c r="F19" i="1" s="1"/>
  <c r="E18" i="1"/>
  <c r="G18" i="1" s="1"/>
  <c r="E17" i="1"/>
  <c r="F17" i="1" s="1"/>
  <c r="E16" i="1"/>
  <c r="G16" i="1" s="1"/>
  <c r="E15" i="1"/>
  <c r="G15" i="1" s="1"/>
  <c r="E14" i="1"/>
  <c r="G14" i="1" s="1"/>
  <c r="E13" i="1"/>
  <c r="F13" i="1" s="1"/>
  <c r="E12" i="1"/>
  <c r="G12" i="1" s="1"/>
  <c r="G21" i="6" l="1"/>
  <c r="G13" i="6"/>
  <c r="G12" i="6"/>
  <c r="F29" i="6"/>
  <c r="F15" i="6"/>
  <c r="F25" i="6"/>
  <c r="F35" i="6"/>
  <c r="F17" i="6"/>
  <c r="G26" i="6"/>
  <c r="F20" i="5"/>
  <c r="G17" i="5"/>
  <c r="F34" i="4"/>
  <c r="G22" i="4"/>
  <c r="G23" i="3"/>
  <c r="G12" i="3"/>
  <c r="F18" i="3"/>
  <c r="F16" i="1"/>
  <c r="F30" i="1"/>
  <c r="G29" i="1"/>
  <c r="G21" i="1"/>
  <c r="F31" i="1"/>
  <c r="F24" i="1"/>
  <c r="G27" i="1"/>
  <c r="G35" i="1"/>
  <c r="G13" i="1"/>
  <c r="F29" i="4"/>
  <c r="F13" i="4"/>
  <c r="G15" i="3"/>
  <c r="F32" i="3"/>
  <c r="G20" i="3"/>
  <c r="G31" i="3"/>
  <c r="F22" i="1"/>
  <c r="F24" i="3"/>
  <c r="F28" i="3"/>
  <c r="F17" i="4"/>
  <c r="F21" i="4"/>
  <c r="G30" i="4"/>
  <c r="F36" i="5"/>
  <c r="F27" i="6"/>
  <c r="F31" i="6"/>
  <c r="F14" i="1"/>
  <c r="F14" i="2"/>
  <c r="F18" i="2"/>
  <c r="F22" i="2"/>
  <c r="F26" i="2"/>
  <c r="F30" i="2"/>
  <c r="F34" i="2"/>
  <c r="F16" i="3"/>
  <c r="G33" i="3"/>
  <c r="F26" i="4"/>
  <c r="F28" i="5"/>
  <c r="F32" i="5"/>
  <c r="F19" i="6"/>
  <c r="F23" i="6"/>
  <c r="G36" i="6"/>
  <c r="G17" i="3"/>
  <c r="F34" i="3"/>
  <c r="F18" i="4"/>
  <c r="F16" i="5"/>
  <c r="G20" i="6"/>
  <c r="F33" i="6"/>
  <c r="F37" i="6"/>
  <c r="F23" i="1"/>
  <c r="F15" i="1"/>
  <c r="G36" i="1"/>
  <c r="F15" i="2"/>
  <c r="F19" i="2"/>
  <c r="F23" i="2"/>
  <c r="F27" i="2"/>
  <c r="F31" i="2"/>
  <c r="F35" i="2"/>
  <c r="F26" i="3"/>
  <c r="G14" i="4"/>
  <c r="F33" i="4"/>
  <c r="F12" i="5"/>
  <c r="F29" i="5"/>
  <c r="G19" i="1"/>
  <c r="G25" i="5"/>
  <c r="G34" i="6"/>
  <c r="G37" i="5"/>
  <c r="F36" i="3"/>
  <c r="G16" i="6"/>
  <c r="G24" i="6"/>
  <c r="G32" i="6"/>
  <c r="F14" i="6"/>
  <c r="F22" i="6"/>
  <c r="F30" i="6"/>
  <c r="F19" i="5"/>
  <c r="F14" i="5"/>
  <c r="F22" i="5"/>
  <c r="G27" i="5"/>
  <c r="F30" i="5"/>
  <c r="G35" i="5"/>
  <c r="F15" i="5"/>
  <c r="F23" i="5"/>
  <c r="F18" i="5"/>
  <c r="F26" i="5"/>
  <c r="G31" i="5"/>
  <c r="F34" i="5"/>
  <c r="F12" i="4"/>
  <c r="G15" i="4"/>
  <c r="G23" i="4"/>
  <c r="G31" i="4"/>
  <c r="F16" i="4"/>
  <c r="F24" i="4"/>
  <c r="F32" i="4"/>
  <c r="F11" i="4"/>
  <c r="F19" i="4"/>
  <c r="F27" i="4"/>
  <c r="F35" i="4"/>
  <c r="F20" i="4"/>
  <c r="F36" i="4"/>
  <c r="F28" i="4"/>
  <c r="F13" i="3"/>
  <c r="F21" i="3"/>
  <c r="F29" i="3"/>
  <c r="F11" i="3"/>
  <c r="F19" i="3"/>
  <c r="F27" i="3"/>
  <c r="F35" i="3"/>
  <c r="F14" i="3"/>
  <c r="F22" i="3"/>
  <c r="F30" i="3"/>
  <c r="G16" i="2"/>
  <c r="G24" i="2"/>
  <c r="G32" i="2"/>
  <c r="F17" i="2"/>
  <c r="F25" i="2"/>
  <c r="F33" i="2"/>
  <c r="F12" i="2"/>
  <c r="F20" i="2"/>
  <c r="F28" i="2"/>
  <c r="F36" i="2"/>
  <c r="F13" i="2"/>
  <c r="F21" i="2"/>
  <c r="F37" i="2"/>
  <c r="F29" i="2"/>
  <c r="F25" i="1"/>
  <c r="F33" i="1"/>
  <c r="F12" i="1"/>
  <c r="G17" i="1"/>
  <c r="F20" i="1"/>
  <c r="F28" i="1"/>
  <c r="F18" i="1"/>
  <c r="F26" i="1"/>
  <c r="F34" i="1"/>
  <c r="F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statistikdatabasen.scb.se</author>
  </authors>
  <commentList>
    <comment ref="A95" authorId="0" shapeId="0" xr:uid="{4D28CA91-7B99-4506-BF82-8E73C21866D7}">
      <text>
        <r>
          <rPr>
            <sz val="9"/>
            <color rgb="FF000000"/>
            <rFont val="Tahoma"/>
            <family val="2"/>
          </rPr>
          <t xml:space="preserve">Nordmakedonien hette tidigare Makedonien men namnet ändrades under 2019. Namnet Nordmakedonien används även för åren före 2019 i denna tabell.
</t>
        </r>
      </text>
    </comment>
  </commentList>
</comments>
</file>

<file path=xl/sharedStrings.xml><?xml version="1.0" encoding="utf-8"?>
<sst xmlns="http://schemas.openxmlformats.org/spreadsheetml/2006/main" count="439" uniqueCount="204">
  <si>
    <t>SVENSK MARKNADSBALANS KONSUMTIONSMJÖLK, 1 000 TON</t>
  </si>
  <si>
    <t>KN-nummer 040110, 040120, 040130</t>
  </si>
  <si>
    <t>Produktion</t>
  </si>
  <si>
    <t>Import</t>
  </si>
  <si>
    <t>Export</t>
  </si>
  <si>
    <t>Totalkonsumtion</t>
  </si>
  <si>
    <t>Totalkonsumtion kg/capita</t>
  </si>
  <si>
    <t>Befolkning</t>
  </si>
  <si>
    <t>Källa: Jordbruksverket och Statistiska centralbyrån</t>
  </si>
  <si>
    <t>SVENSK MARKNADSBALANS GRÄDDE, 1 000 TON</t>
  </si>
  <si>
    <t>KN-nummer: 040140, 040150</t>
  </si>
  <si>
    <t>*Handeln med grädde redovisades på andra kn-nummer före 2012 och är därför noll i denna tabell, vilket påverkar hela marknadsbalansen.</t>
  </si>
  <si>
    <t>SVENSK MARKNADSBALANS MJÖLKPULVER, 1 000 TON</t>
  </si>
  <si>
    <t>KN-nummer 0402</t>
  </si>
  <si>
    <t>2015*</t>
  </si>
  <si>
    <t>2016*</t>
  </si>
  <si>
    <t>SVENSK MARKNADSBALANS SYRADE RODUKTER, 1 000 TON</t>
  </si>
  <si>
    <t>KN-nummer 0403</t>
  </si>
  <si>
    <t>SVENSK MARKNADSBALANS SMÖR, 1 000 TON</t>
  </si>
  <si>
    <t>KN-nummer 0405</t>
  </si>
  <si>
    <t>SVENSK MARKNADSBALANS OST, 1 000 TON</t>
  </si>
  <si>
    <t>KN-nummer 0406</t>
  </si>
  <si>
    <t>Produktion av mjölk och mejeriprodukter i Sverige, 1 000 ton</t>
  </si>
  <si>
    <t>Invägning</t>
  </si>
  <si>
    <t>K-mjölk</t>
  </si>
  <si>
    <t>Syrade produkter</t>
  </si>
  <si>
    <t>Grädde</t>
  </si>
  <si>
    <t>Mjölkpulver</t>
  </si>
  <si>
    <t>Ost</t>
  </si>
  <si>
    <t>Smör</t>
  </si>
  <si>
    <t>Handel med mejeriprodukter i Sverige, ton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</si>
  <si>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</si>
  <si>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</si>
  <si>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</si>
  <si>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</si>
  <si>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</si>
  <si>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</si>
  <si>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</si>
  <si>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</si>
  <si>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</si>
  <si>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</si>
  <si>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</si>
  <si>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</si>
  <si>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</si>
  <si>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</si>
  <si>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mjölk och grädde</t>
  </si>
  <si>
    <t>mjölkpulver</t>
  </si>
  <si>
    <t>syrade produkter</t>
  </si>
  <si>
    <t>vassle</t>
  </si>
  <si>
    <t>smör</t>
  </si>
  <si>
    <t>ost</t>
  </si>
  <si>
    <t>År</t>
  </si>
  <si>
    <t>produktkategori</t>
  </si>
  <si>
    <t>2021</t>
  </si>
  <si>
    <t>Produktion mjölkekvivalenter</t>
  </si>
  <si>
    <t>Invägd mjölk</t>
  </si>
  <si>
    <t xml:space="preserve">*Att vi får en negativ förbrukning och svensk marknadsandel vissa år beror på stora och varierande lagernivåer. </t>
  </si>
  <si>
    <t>2021*</t>
  </si>
  <si>
    <t>2022</t>
  </si>
  <si>
    <t>2022*</t>
  </si>
  <si>
    <t>0401</t>
  </si>
  <si>
    <t>0402</t>
  </si>
  <si>
    <t>0403</t>
  </si>
  <si>
    <t>0404</t>
  </si>
  <si>
    <t>0405</t>
  </si>
  <si>
    <t>0406</t>
  </si>
  <si>
    <t>Mjölk och grädde</t>
  </si>
  <si>
    <t>Danmark</t>
  </si>
  <si>
    <t>Syrade mejeriprodukter</t>
  </si>
  <si>
    <t>Nederländerna</t>
  </si>
  <si>
    <t>Vassle</t>
  </si>
  <si>
    <t>Tyskland</t>
  </si>
  <si>
    <t>Italien</t>
  </si>
  <si>
    <t>Frankrike</t>
  </si>
  <si>
    <t>Grekland</t>
  </si>
  <si>
    <t>Cypern</t>
  </si>
  <si>
    <t>Norge</t>
  </si>
  <si>
    <t>Förenade kungariket (Storbritannien och Nordirland)</t>
  </si>
  <si>
    <t>Polen</t>
  </si>
  <si>
    <t>Finland</t>
  </si>
  <si>
    <t>Österrike</t>
  </si>
  <si>
    <t>Spanien</t>
  </si>
  <si>
    <t>Belgien</t>
  </si>
  <si>
    <t>Bulgarien</t>
  </si>
  <si>
    <t>Ungern</t>
  </si>
  <si>
    <t>Tjeckien</t>
  </si>
  <si>
    <t>Irland</t>
  </si>
  <si>
    <t>Lettland</t>
  </si>
  <si>
    <t>Kroatien</t>
  </si>
  <si>
    <t>Litauen</t>
  </si>
  <si>
    <t>Estland</t>
  </si>
  <si>
    <t>Schweiz</t>
  </si>
  <si>
    <t>Serbien</t>
  </si>
  <si>
    <t>Island</t>
  </si>
  <si>
    <t>Förenade Arabemiraten</t>
  </si>
  <si>
    <t>Förenta staterna (USA)</t>
  </si>
  <si>
    <t>Portugal</t>
  </si>
  <si>
    <t>Singapore</t>
  </si>
  <si>
    <t>Slovakien</t>
  </si>
  <si>
    <t>Slovenien</t>
  </si>
  <si>
    <t>Bahrain</t>
  </si>
  <si>
    <t>Hongkong</t>
  </si>
  <si>
    <t>Malta</t>
  </si>
  <si>
    <t>Thailand</t>
  </si>
  <si>
    <t>Ukraina</t>
  </si>
  <si>
    <t>Egypten</t>
  </si>
  <si>
    <t>Filippinerna</t>
  </si>
  <si>
    <t>Georgien</t>
  </si>
  <si>
    <t>Ghana</t>
  </si>
  <si>
    <t>Indonesien</t>
  </si>
  <si>
    <t>Jordanien</t>
  </si>
  <si>
    <t>Kina</t>
  </si>
  <si>
    <t>Libanon</t>
  </si>
  <si>
    <t>Luxemburg</t>
  </si>
  <si>
    <t>Marocko</t>
  </si>
  <si>
    <t>Moldavien</t>
  </si>
  <si>
    <t>Namibia</t>
  </si>
  <si>
    <t>Oman</t>
  </si>
  <si>
    <t>Saudiarabien</t>
  </si>
  <si>
    <t>Sydafrika</t>
  </si>
  <si>
    <t>Tunisien</t>
  </si>
  <si>
    <t>IMPORT, ton</t>
  </si>
  <si>
    <t>EXPORT, ton</t>
  </si>
  <si>
    <t>Land</t>
  </si>
  <si>
    <r>
      <t>Bra att veta om beräkningen:</t>
    </r>
    <r>
      <rPr>
        <sz val="12"/>
        <color rgb="FF000000"/>
        <rFont val="Arial"/>
        <family val="2"/>
        <scheme val="minor"/>
      </rPr>
      <t xml:space="preserve"> </t>
    </r>
  </si>
  <si>
    <t xml:space="preserve">De produktspecifika balanserna omfattar bara handel med den aktuella produkten. </t>
  </si>
  <si>
    <t xml:space="preserve">Totalkonsumtionen är framräknad som produktion+import-export.  </t>
  </si>
  <si>
    <t xml:space="preserve">Totalkonsumtionen i kg/capita är totalkonsumtionen dividerat med ett snitt av befolkningen för aktuell period. </t>
  </si>
  <si>
    <r>
      <t>Bra att veta om beräkningen</t>
    </r>
    <r>
      <rPr>
        <sz val="12"/>
        <color rgb="FF000000"/>
        <rFont val="Arial"/>
        <family val="2"/>
        <scheme val="minor"/>
      </rPr>
      <t xml:space="preserve"> </t>
    </r>
  </si>
  <si>
    <t>Bra att veta om beräkningen</t>
  </si>
  <si>
    <t xml:space="preserve">I den övergripande balansen är handeln med samtliga mejeriprodukter omräknad till mjölkekvivalenter via viktningstal för att möjliggöra en jämförelse med mjölkinvägningen. </t>
  </si>
  <si>
    <t xml:space="preserve">Schablontal för omräkning till mjölkekvivalenter redovisas nedan, dessa är grovt uppskattade. </t>
  </si>
  <si>
    <t>Den övergripande balansen omfattar inte handeln med mejeriprodukter i livsmedel utan bara produkter under kapitel 04 i den kombinerade nomenklaturen.</t>
  </si>
  <si>
    <t>Mjölk, grädde, syrade produkter:</t>
  </si>
  <si>
    <t>Mjölkpulver:</t>
  </si>
  <si>
    <t>Smör:</t>
  </si>
  <si>
    <t>1:1</t>
  </si>
  <si>
    <t>1:10</t>
  </si>
  <si>
    <t>1:6</t>
  </si>
  <si>
    <t>1:20</t>
  </si>
  <si>
    <t xml:space="preserve">Ost: </t>
  </si>
  <si>
    <t>För att räkna ut en totalbalans för mejeriprodukter antas följande schablontal vid omräkning av handeln till mjölkekvivalenter</t>
  </si>
  <si>
    <t>2023</t>
  </si>
  <si>
    <t>2023*</t>
  </si>
  <si>
    <t>Bosnien och Hercegovina</t>
  </si>
  <si>
    <t>Bangladesh</t>
  </si>
  <si>
    <t>Syrien</t>
  </si>
  <si>
    <t>Afghanistan</t>
  </si>
  <si>
    <t>Qatar</t>
  </si>
  <si>
    <t>Bunkring och underhåll</t>
  </si>
  <si>
    <t>Nordmakedonien</t>
  </si>
  <si>
    <t>2023/2022</t>
  </si>
  <si>
    <t>2024</t>
  </si>
  <si>
    <t>2024/2023</t>
  </si>
  <si>
    <t>Totalt per land</t>
  </si>
  <si>
    <t>Turkiet</t>
  </si>
  <si>
    <t>Totalt per kategori</t>
  </si>
  <si>
    <t>Storbritannien</t>
  </si>
  <si>
    <t>Pakistan</t>
  </si>
  <si>
    <t>Malaysia</t>
  </si>
  <si>
    <t>Guyana</t>
  </si>
  <si>
    <t>Grönland</t>
  </si>
  <si>
    <t>Mauritius</t>
  </si>
  <si>
    <t>Sydkorea</t>
  </si>
  <si>
    <t>USA</t>
  </si>
  <si>
    <t>040610</t>
  </si>
  <si>
    <t>040620</t>
  </si>
  <si>
    <t>040630</t>
  </si>
  <si>
    <t>040640</t>
  </si>
  <si>
    <t>040690</t>
  </si>
  <si>
    <t xml:space="preserve">Export från Sverige av olika typer av ost per land 2024, ton </t>
  </si>
  <si>
    <t>Export från Sverige av mejeriprodukter per land 2024, ton produktvikt</t>
  </si>
  <si>
    <t>Import till Sverige av mejeriprodukter per land 2024, ton produktvikt</t>
  </si>
  <si>
    <t xml:space="preserve">Import till Sverige av olika typer av ost per land 2024, ton </t>
  </si>
  <si>
    <t>Färskost, mesost, ostmassa</t>
  </si>
  <si>
    <t>Riven eller pulveriserad ost</t>
  </si>
  <si>
    <t>Smältost</t>
  </si>
  <si>
    <t>Blåmögelost</t>
  </si>
  <si>
    <t>Annan ost, t.ex. hårdost</t>
  </si>
  <si>
    <t>I graferna för import och export har y-axlen samma skala för att illustrera skillnaden mellan handelsflödena</t>
  </si>
  <si>
    <t>Se nästa flik för detaljerad handel det senaste året</t>
  </si>
  <si>
    <t>Svensk marknadsbalans mejeriprodukter omräknat till mjölkekvivalenter, 1 000 ton</t>
  </si>
  <si>
    <t>Mejeriprodukter i sammansatta livsmedel, t.ex. bakverk, omfattas inte av balansen. Vassle under KN-nummer 0404 är inte heller inkluderat i den här beräkningen eftersom vi inte har en svensk produktionssiffra att utgå ifrån.</t>
  </si>
  <si>
    <t>2024*</t>
  </si>
  <si>
    <t xml:space="preserve">Svensk försörjningsgrad beräknas genom att dividera produktionen med totalkonsumtionen. Den visar vår kapacitet att tillgodose efterfrågan med svenskproducerade livsmedel under en avgränsad historisk period, vanligtvis ett år. </t>
  </si>
  <si>
    <t>Svensk försörjningsgrad</t>
  </si>
  <si>
    <t>Totalkonsumtion av mejeriprodukter, kg/capita</t>
  </si>
  <si>
    <t xml:space="preserve">Beräkningen av mjölkekvivalenter bygger på fasta omräkningstal för konsumtionen av andra mejeriprodukter  till mjölk. Det är ett grovt sätt att räkna ut en samlad konsumtion av mejeriprodukter. </t>
  </si>
  <si>
    <t>Produktkategori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</si>
  <si>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</si>
  <si>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</si>
  <si>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</si>
  <si>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</si>
  <si>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</si>
  <si>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</si>
  <si>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</si>
  <si>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</si>
  <si>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</si>
  <si>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</si>
  <si>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</si>
  <si>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</si>
  <si>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Mjölkekvivalenter</t>
  </si>
  <si>
    <t>Mjölk</t>
  </si>
  <si>
    <t xml:space="preserve">*Konsumtionen av mjölkpulver visas inte i den här tabellen, eftersom siffran blir negativ de föesta år på grund av stora och varierande lagernivåer.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</si>
</sst>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#,##0.0"/>
    <numFmt numFmtId="166" formatCode="0.0%"/>
    <numFmt numFmtId="167" formatCode="0.0"/>
    <numFmt numFmtId="168" formatCode="_-* #,##0.0\ _k_r_-;\-* #,##0.0\ _k_r_-;_-* &quot;-&quot;??\ _k_r_-;_-@_-"/>
    <numFmt numFmtId="169" formatCode="_-* #,##0\ _k_r_-;\-* #,##0\ _k_r_-;_-* &quot;-&quot;??\ _k_r_-;_-@_-"/>
    <numFmt numFmtId="170" formatCode="#\ ##0"/>
  </numFmts>
  <fonts count="49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11"/>
      <color rgb="FF000000"/>
      <name val="Calibri"/>
      <family val="2"/>
    </font>
    <font>
      <sz val="11"/>
      <color rgb="FF000000"/>
      <name val="Arial"/>
      <family val="2"/>
      <scheme val="minor"/>
    </font>
    <font>
      <i/>
      <sz val="1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2"/>
      <color rgb="FFC00000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rgb="FF000000"/>
      <name val="Calibri"/>
      <family val="2"/>
    </font>
    <font>
      <sz val="11"/>
      <name val="Arial"/>
      <family val="2"/>
      <scheme val="minor"/>
    </font>
    <font>
      <sz val="12"/>
      <color rgb="FFFF0000"/>
      <name val="Arial"/>
      <family val="2"/>
      <scheme val="minor"/>
    </font>
    <font>
      <b/>
      <sz val="12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3"/>
      <color rgb="FF000000"/>
      <name val="Calibri"/>
      <family val="2"/>
    </font>
    <font>
      <sz val="11"/>
      <color theme="1"/>
      <name val="Arial"/>
      <family val="2"/>
      <scheme val="major"/>
    </font>
    <font>
      <b/>
      <sz val="11"/>
      <color rgb="FF000000"/>
      <name val="Arial"/>
      <family val="2"/>
      <scheme val="major"/>
    </font>
    <font>
      <sz val="11"/>
      <name val="Arial"/>
      <family val="2"/>
      <scheme val="major"/>
    </font>
    <font>
      <b/>
      <sz val="11"/>
      <name val="Arial"/>
      <family val="2"/>
      <scheme val="major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2"/>
      <color theme="1"/>
      <name val="Arial"/>
      <family val="2"/>
      <scheme val="minor"/>
    </font>
    <font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i/>
      <sz val="11"/>
      <name val="Arial"/>
      <family val="2"/>
      <scheme val="major"/>
    </font>
    <font>
      <i/>
      <sz val="11"/>
      <name val="Arial"/>
      <family val="2"/>
      <scheme val="major"/>
    </font>
    <font>
      <i/>
      <sz val="11"/>
      <color theme="1"/>
      <name val="Arial"/>
      <family val="2"/>
      <scheme val="maj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3"/>
      <color theme="1"/>
      <name val="Arial"/>
      <family val="2"/>
      <scheme val="minor"/>
    </font>
    <font>
      <sz val="9"/>
      <color rgb="FF000000"/>
      <name val="Tahoma"/>
      <family val="2"/>
    </font>
    <font>
      <b/>
      <sz val="13"/>
      <color theme="1"/>
      <name val="Arial"/>
      <family val="2"/>
      <scheme val="major"/>
    </font>
    <font>
      <b/>
      <i/>
      <sz val="11"/>
      <color theme="1"/>
      <name val="Arial"/>
      <family val="2"/>
      <scheme val="major"/>
    </font>
    <font>
      <b/>
      <sz val="14"/>
      <color theme="1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2" fillId="0" borderId="0" applyNumberFormat="0" applyBorder="0" applyAlignment="0"/>
    <xf numFmtId="9" fontId="2" fillId="0" borderId="0" applyFont="0" applyFill="0" applyBorder="0" applyAlignment="0" applyProtection="0"/>
  </cellStyleXfs>
  <cellXfs count="180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ont="1" applyBorder="1"/>
    <xf numFmtId="0" fontId="7" fillId="0" borderId="0" xfId="0" applyFont="1" applyFill="1" applyProtection="1"/>
    <xf numFmtId="0" fontId="1" fillId="0" borderId="0" xfId="0" applyFont="1" applyFill="1" applyProtection="1"/>
    <xf numFmtId="3" fontId="9" fillId="0" borderId="0" xfId="0" applyNumberFormat="1" applyFont="1" applyFill="1" applyBorder="1" applyAlignment="1">
      <alignment horizontal="center"/>
    </xf>
    <xf numFmtId="167" fontId="10" fillId="2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/>
    <xf numFmtId="0" fontId="11" fillId="0" borderId="0" xfId="0" applyFont="1" applyFill="1" applyProtection="1"/>
    <xf numFmtId="0" fontId="13" fillId="0" borderId="0" xfId="2" applyFont="1" applyFill="1" applyProtection="1"/>
    <xf numFmtId="0" fontId="11" fillId="0" borderId="0" xfId="2" applyFont="1" applyFill="1" applyProtection="1"/>
    <xf numFmtId="0" fontId="6" fillId="2" borderId="0" xfId="0" applyFont="1" applyFill="1" applyBorder="1" applyAlignment="1">
      <alignment horizontal="center" vertical="center" wrapText="1"/>
    </xf>
    <xf numFmtId="165" fontId="8" fillId="2" borderId="0" xfId="0" applyNumberFormat="1" applyFont="1" applyFill="1" applyBorder="1" applyAlignment="1" applyProtection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8" fillId="2" borderId="0" xfId="0" applyNumberFormat="1" applyFont="1" applyFill="1" applyBorder="1" applyAlignment="1">
      <alignment horizontal="center"/>
    </xf>
    <xf numFmtId="166" fontId="9" fillId="2" borderId="0" xfId="0" applyNumberFormat="1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8" fillId="0" borderId="0" xfId="0" applyFont="1"/>
    <xf numFmtId="168" fontId="0" fillId="0" borderId="0" xfId="1" applyNumberFormat="1" applyFont="1"/>
    <xf numFmtId="3" fontId="0" fillId="0" borderId="0" xfId="0" applyNumberFormat="1" applyFont="1"/>
    <xf numFmtId="167" fontId="0" fillId="0" borderId="0" xfId="0" applyNumberFormat="1" applyFont="1"/>
    <xf numFmtId="0" fontId="0" fillId="2" borderId="0" xfId="0" applyFont="1" applyFill="1" applyBorder="1"/>
    <xf numFmtId="0" fontId="8" fillId="2" borderId="0" xfId="0" applyFont="1" applyFill="1" applyBorder="1" applyAlignment="1">
      <alignment horizontal="center"/>
    </xf>
    <xf numFmtId="166" fontId="8" fillId="2" borderId="0" xfId="0" applyNumberFormat="1" applyFont="1" applyFill="1" applyBorder="1"/>
    <xf numFmtId="166" fontId="9" fillId="2" borderId="0" xfId="0" applyNumberFormat="1" applyFont="1" applyFill="1" applyBorder="1"/>
    <xf numFmtId="166" fontId="0" fillId="2" borderId="0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5" fillId="0" borderId="0" xfId="0" applyFont="1" applyBorder="1"/>
    <xf numFmtId="0" fontId="0" fillId="0" borderId="1" xfId="0" applyFont="1" applyBorder="1"/>
    <xf numFmtId="167" fontId="8" fillId="2" borderId="0" xfId="0" applyNumberFormat="1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167" fontId="8" fillId="2" borderId="0" xfId="0" applyNumberFormat="1" applyFont="1" applyFill="1" applyBorder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Border="1"/>
    <xf numFmtId="0" fontId="0" fillId="0" borderId="0" xfId="0" applyBorder="1"/>
    <xf numFmtId="0" fontId="8" fillId="0" borderId="1" xfId="0" applyFont="1" applyFill="1" applyBorder="1"/>
    <xf numFmtId="0" fontId="15" fillId="0" borderId="0" xfId="2" applyFont="1" applyFill="1" applyProtection="1"/>
    <xf numFmtId="0" fontId="16" fillId="2" borderId="0" xfId="0" applyFont="1" applyFill="1" applyBorder="1" applyAlignment="1" applyProtection="1">
      <alignment horizontal="center"/>
    </xf>
    <xf numFmtId="165" fontId="17" fillId="2" borderId="0" xfId="0" applyNumberFormat="1" applyFont="1" applyFill="1" applyBorder="1" applyAlignment="1">
      <alignment horizontal="center"/>
    </xf>
    <xf numFmtId="166" fontId="17" fillId="2" borderId="0" xfId="0" applyNumberFormat="1" applyFont="1" applyFill="1" applyBorder="1" applyAlignment="1">
      <alignment horizontal="center"/>
    </xf>
    <xf numFmtId="167" fontId="17" fillId="2" borderId="0" xfId="0" applyNumberFormat="1" applyFont="1" applyFill="1" applyBorder="1" applyAlignment="1">
      <alignment horizontal="center"/>
    </xf>
    <xf numFmtId="0" fontId="7" fillId="0" borderId="0" xfId="2" applyFont="1" applyFill="1" applyProtection="1"/>
    <xf numFmtId="0" fontId="1" fillId="0" borderId="0" xfId="0" applyFont="1" applyFill="1"/>
    <xf numFmtId="0" fontId="16" fillId="0" borderId="0" xfId="2" applyFont="1" applyFill="1" applyProtection="1"/>
    <xf numFmtId="0" fontId="0" fillId="0" borderId="0" xfId="0" applyFont="1" applyFill="1"/>
    <xf numFmtId="0" fontId="0" fillId="0" borderId="1" xfId="0" applyFont="1" applyFill="1" applyBorder="1"/>
    <xf numFmtId="0" fontId="5" fillId="0" borderId="0" xfId="0" applyFont="1" applyFill="1"/>
    <xf numFmtId="0" fontId="3" fillId="0" borderId="0" xfId="0" applyFont="1" applyFill="1" applyBorder="1"/>
    <xf numFmtId="0" fontId="0" fillId="0" borderId="0" xfId="0" applyFont="1" applyFill="1" applyBorder="1"/>
    <xf numFmtId="0" fontId="18" fillId="0" borderId="0" xfId="0" applyFont="1" applyFill="1" applyBorder="1" applyAlignment="1">
      <alignment horizontal="center" vertical="center" wrapText="1"/>
    </xf>
    <xf numFmtId="0" fontId="16" fillId="0" borderId="0" xfId="2" applyFont="1" applyFill="1" applyBorder="1" applyProtection="1"/>
    <xf numFmtId="169" fontId="10" fillId="0" borderId="0" xfId="1" applyNumberFormat="1" applyFont="1" applyFill="1" applyBorder="1" applyAlignment="1" applyProtection="1">
      <alignment horizontal="center" vertical="center"/>
    </xf>
    <xf numFmtId="166" fontId="9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4" fillId="0" borderId="0" xfId="0" applyFont="1" applyFill="1" applyBorder="1"/>
    <xf numFmtId="169" fontId="8" fillId="0" borderId="0" xfId="1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 applyProtection="1">
      <alignment horizontal="center"/>
    </xf>
    <xf numFmtId="3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0" xfId="0" applyNumberFormat="1" applyFill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8" fillId="2" borderId="0" xfId="0" applyNumberFormat="1" applyFont="1" applyFill="1" applyAlignment="1" applyProtection="1">
      <alignment horizontal="center"/>
    </xf>
    <xf numFmtId="165" fontId="8" fillId="2" borderId="0" xfId="0" applyNumberFormat="1" applyFont="1" applyFill="1" applyAlignment="1">
      <alignment horizontal="center"/>
    </xf>
    <xf numFmtId="3" fontId="9" fillId="2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165" fontId="8" fillId="2" borderId="0" xfId="0" applyNumberFormat="1" applyFont="1" applyFill="1" applyAlignment="1" applyProtection="1">
      <alignment horizontal="center"/>
    </xf>
    <xf numFmtId="0" fontId="16" fillId="2" borderId="0" xfId="0" applyFont="1" applyFill="1" applyAlignment="1" applyProtection="1">
      <alignment horizontal="center"/>
    </xf>
    <xf numFmtId="167" fontId="9" fillId="2" borderId="0" xfId="0" applyNumberFormat="1" applyFont="1" applyFill="1" applyBorder="1" applyAlignment="1">
      <alignment horizontal="center"/>
    </xf>
    <xf numFmtId="0" fontId="20" fillId="0" borderId="0" xfId="0" applyFont="1"/>
    <xf numFmtId="0" fontId="18" fillId="0" borderId="0" xfId="0" applyFont="1" applyAlignment="1">
      <alignment horizontal="center"/>
    </xf>
    <xf numFmtId="165" fontId="21" fillId="2" borderId="0" xfId="0" applyNumberFormat="1" applyFont="1" applyFill="1" applyBorder="1" applyAlignment="1">
      <alignment horizontal="center"/>
    </xf>
    <xf numFmtId="166" fontId="21" fillId="2" borderId="0" xfId="0" applyNumberFormat="1" applyFont="1" applyFill="1" applyBorder="1" applyAlignment="1">
      <alignment horizontal="center"/>
    </xf>
    <xf numFmtId="167" fontId="21" fillId="2" borderId="0" xfId="0" applyNumberFormat="1" applyFont="1" applyFill="1" applyBorder="1" applyAlignment="1">
      <alignment horizontal="center"/>
    </xf>
    <xf numFmtId="0" fontId="16" fillId="2" borderId="0" xfId="0" applyFont="1" applyFill="1" applyAlignment="1" applyProtection="1">
      <alignment horizontal="center" wrapText="1"/>
    </xf>
    <xf numFmtId="3" fontId="8" fillId="2" borderId="0" xfId="0" applyNumberFormat="1" applyFont="1" applyFill="1" applyAlignment="1" applyProtection="1">
      <alignment horizontal="center" wrapText="1"/>
    </xf>
    <xf numFmtId="3" fontId="8" fillId="2" borderId="0" xfId="0" applyNumberFormat="1" applyFont="1" applyFill="1" applyAlignment="1">
      <alignment horizontal="center" wrapText="1"/>
    </xf>
    <xf numFmtId="3" fontId="9" fillId="2" borderId="0" xfId="0" applyNumberFormat="1" applyFont="1" applyFill="1" applyBorder="1" applyAlignment="1">
      <alignment horizontal="center" wrapText="1"/>
    </xf>
    <xf numFmtId="166" fontId="9" fillId="2" borderId="0" xfId="0" applyNumberFormat="1" applyFont="1" applyFill="1" applyBorder="1" applyAlignment="1">
      <alignment horizontal="center" wrapText="1"/>
    </xf>
    <xf numFmtId="167" fontId="8" fillId="2" borderId="0" xfId="0" applyNumberFormat="1" applyFont="1" applyFill="1" applyAlignment="1">
      <alignment horizontal="center" wrapText="1"/>
    </xf>
    <xf numFmtId="0" fontId="13" fillId="0" borderId="0" xfId="2" applyFont="1" applyFill="1" applyAlignment="1" applyProtection="1">
      <alignment horizontal="center"/>
    </xf>
    <xf numFmtId="167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16" fillId="2" borderId="0" xfId="0" applyFont="1" applyFill="1" applyBorder="1" applyAlignment="1" applyProtection="1">
      <alignment horizontal="center" wrapText="1"/>
    </xf>
    <xf numFmtId="3" fontId="8" fillId="2" borderId="0" xfId="0" applyNumberFormat="1" applyFont="1" applyFill="1" applyBorder="1" applyAlignment="1" applyProtection="1">
      <alignment horizontal="center" wrapText="1"/>
    </xf>
    <xf numFmtId="3" fontId="8" fillId="2" borderId="0" xfId="0" applyNumberFormat="1" applyFont="1" applyFill="1" applyBorder="1" applyAlignment="1">
      <alignment horizontal="center" wrapText="1"/>
    </xf>
    <xf numFmtId="167" fontId="8" fillId="2" borderId="0" xfId="0" applyNumberFormat="1" applyFont="1" applyFill="1" applyBorder="1" applyAlignment="1">
      <alignment horizontal="center" wrapText="1"/>
    </xf>
    <xf numFmtId="0" fontId="22" fillId="2" borderId="0" xfId="0" applyFont="1" applyFill="1" applyBorder="1" applyAlignment="1">
      <alignment horizontal="center" vertical="center" wrapText="1"/>
    </xf>
    <xf numFmtId="3" fontId="23" fillId="2" borderId="0" xfId="0" applyNumberFormat="1" applyFont="1" applyFill="1" applyBorder="1" applyAlignment="1" applyProtection="1">
      <alignment horizontal="center"/>
    </xf>
    <xf numFmtId="165" fontId="24" fillId="2" borderId="0" xfId="0" applyNumberFormat="1" applyFont="1" applyFill="1" applyBorder="1" applyAlignment="1">
      <alignment horizontal="center"/>
    </xf>
    <xf numFmtId="165" fontId="23" fillId="2" borderId="0" xfId="0" applyNumberFormat="1" applyFont="1" applyFill="1" applyBorder="1" applyAlignment="1">
      <alignment horizontal="center"/>
    </xf>
    <xf numFmtId="3" fontId="24" fillId="2" borderId="0" xfId="0" applyNumberFormat="1" applyFont="1" applyFill="1" applyBorder="1" applyAlignment="1">
      <alignment horizontal="center"/>
    </xf>
    <xf numFmtId="166" fontId="24" fillId="2" borderId="0" xfId="0" applyNumberFormat="1" applyFont="1" applyFill="1" applyBorder="1" applyAlignment="1">
      <alignment horizontal="center"/>
    </xf>
    <xf numFmtId="167" fontId="25" fillId="2" borderId="0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/>
    </xf>
    <xf numFmtId="167" fontId="23" fillId="2" borderId="0" xfId="0" applyNumberFormat="1" applyFont="1" applyFill="1" applyBorder="1" applyAlignment="1">
      <alignment horizontal="center"/>
    </xf>
    <xf numFmtId="0" fontId="27" fillId="2" borderId="0" xfId="0" applyFont="1" applyFill="1" applyBorder="1" applyAlignment="1" applyProtection="1">
      <alignment horizontal="center"/>
    </xf>
    <xf numFmtId="165" fontId="23" fillId="2" borderId="0" xfId="0" applyNumberFormat="1" applyFont="1" applyFill="1" applyBorder="1" applyAlignment="1" applyProtection="1">
      <alignment horizontal="center"/>
    </xf>
    <xf numFmtId="0" fontId="27" fillId="2" borderId="0" xfId="0" applyFont="1" applyFill="1" applyBorder="1" applyAlignment="1" applyProtection="1">
      <alignment horizontal="center" wrapText="1"/>
    </xf>
    <xf numFmtId="3" fontId="23" fillId="2" borderId="0" xfId="0" applyNumberFormat="1" applyFont="1" applyFill="1" applyBorder="1" applyAlignment="1" applyProtection="1">
      <alignment horizontal="center" wrapText="1"/>
    </xf>
    <xf numFmtId="3" fontId="23" fillId="2" borderId="0" xfId="0" applyNumberFormat="1" applyFont="1" applyFill="1" applyBorder="1" applyAlignment="1">
      <alignment horizontal="center" wrapText="1"/>
    </xf>
    <xf numFmtId="3" fontId="24" fillId="2" borderId="0" xfId="0" applyNumberFormat="1" applyFont="1" applyFill="1" applyBorder="1" applyAlignment="1">
      <alignment horizontal="center" wrapText="1"/>
    </xf>
    <xf numFmtId="166" fontId="24" fillId="2" borderId="0" xfId="0" applyNumberFormat="1" applyFont="1" applyFill="1" applyBorder="1" applyAlignment="1">
      <alignment horizontal="center" wrapText="1"/>
    </xf>
    <xf numFmtId="167" fontId="23" fillId="2" borderId="0" xfId="0" applyNumberFormat="1" applyFont="1" applyFill="1" applyBorder="1" applyAlignment="1">
      <alignment horizontal="center" wrapText="1"/>
    </xf>
    <xf numFmtId="0" fontId="28" fillId="0" borderId="0" xfId="0" applyNumberFormat="1" applyFont="1" applyFill="1" applyAlignment="1" applyProtection="1"/>
    <xf numFmtId="0" fontId="0" fillId="0" borderId="0" xfId="0" applyNumberFormat="1" applyFill="1" applyAlignment="1" applyProtection="1"/>
    <xf numFmtId="0" fontId="19" fillId="0" borderId="0" xfId="0" applyNumberFormat="1" applyFont="1" applyFill="1" applyAlignment="1" applyProtection="1">
      <alignment horizontal="right"/>
    </xf>
    <xf numFmtId="0" fontId="19" fillId="0" borderId="0" xfId="0" applyNumberFormat="1" applyFont="1" applyFill="1" applyAlignment="1" applyProtection="1"/>
    <xf numFmtId="3" fontId="0" fillId="0" borderId="0" xfId="0" applyNumberFormat="1" applyFill="1" applyAlignment="1" applyProtection="1"/>
    <xf numFmtId="49" fontId="0" fillId="0" borderId="0" xfId="0" applyNumberFormat="1" applyFill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49" fontId="0" fillId="0" borderId="0" xfId="0" applyNumberFormat="1" applyFill="1" applyAlignment="1" applyProtection="1"/>
    <xf numFmtId="0" fontId="29" fillId="0" borderId="0" xfId="0" applyFont="1"/>
    <xf numFmtId="0" fontId="30" fillId="0" borderId="0" xfId="0" applyFont="1" applyFill="1" applyProtection="1"/>
    <xf numFmtId="0" fontId="29" fillId="0" borderId="0" xfId="0" applyFont="1" applyFill="1" applyProtection="1"/>
    <xf numFmtId="0" fontId="31" fillId="0" borderId="0" xfId="0" applyFont="1" applyFill="1" applyAlignment="1" applyProtection="1">
      <alignment horizontal="center"/>
    </xf>
    <xf numFmtId="0" fontId="32" fillId="0" borderId="0" xfId="0" applyFont="1" applyFill="1" applyAlignment="1" applyProtection="1">
      <alignment horizontal="center"/>
    </xf>
    <xf numFmtId="0" fontId="32" fillId="0" borderId="0" xfId="0" applyFont="1" applyFill="1" applyProtection="1"/>
    <xf numFmtId="3" fontId="31" fillId="0" borderId="0" xfId="0" applyNumberFormat="1" applyFont="1" applyFill="1" applyProtection="1"/>
    <xf numFmtId="3" fontId="31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horizontal="right"/>
    </xf>
    <xf numFmtId="0" fontId="31" fillId="0" borderId="0" xfId="0" applyFont="1" applyAlignment="1">
      <alignment horizontal="center"/>
    </xf>
    <xf numFmtId="3" fontId="32" fillId="0" borderId="0" xfId="0" applyNumberFormat="1" applyFont="1" applyFill="1" applyBorder="1" applyAlignment="1" applyProtection="1">
      <alignment horizontal="center"/>
    </xf>
    <xf numFmtId="3" fontId="29" fillId="0" borderId="0" xfId="0" applyNumberFormat="1" applyFont="1" applyFill="1" applyProtection="1"/>
    <xf numFmtId="170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 applyProtection="1">
      <alignment horizontal="right"/>
    </xf>
    <xf numFmtId="170" fontId="29" fillId="0" borderId="0" xfId="0" applyNumberFormat="1" applyFont="1" applyFill="1" applyBorder="1" applyAlignment="1" applyProtection="1">
      <alignment horizontal="right"/>
    </xf>
    <xf numFmtId="166" fontId="0" fillId="0" borderId="0" xfId="3" applyNumberFormat="1" applyFont="1"/>
    <xf numFmtId="0" fontId="33" fillId="0" borderId="0" xfId="0" applyNumberFormat="1" applyFont="1" applyFill="1" applyAlignment="1" applyProtection="1"/>
    <xf numFmtId="0" fontId="34" fillId="0" borderId="0" xfId="0" applyNumberFormat="1" applyFont="1" applyFill="1" applyAlignment="1" applyProtection="1"/>
    <xf numFmtId="0" fontId="35" fillId="0" borderId="0" xfId="0" applyNumberFormat="1" applyFont="1" applyFill="1" applyAlignment="1" applyProtection="1"/>
    <xf numFmtId="0" fontId="19" fillId="0" borderId="0" xfId="0" applyNumberFormat="1" applyFont="1" applyFill="1" applyAlignment="1" applyProtection="1">
      <alignment horizontal="center"/>
    </xf>
    <xf numFmtId="0" fontId="16" fillId="0" borderId="0" xfId="0" applyFont="1"/>
    <xf numFmtId="0" fontId="13" fillId="0" borderId="0" xfId="0" applyFont="1"/>
    <xf numFmtId="20" fontId="13" fillId="0" borderId="0" xfId="0" applyNumberFormat="1" applyFont="1"/>
    <xf numFmtId="49" fontId="0" fillId="0" borderId="0" xfId="0" applyNumberFormat="1"/>
    <xf numFmtId="165" fontId="37" fillId="2" borderId="0" xfId="0" applyNumberFormat="1" applyFont="1" applyFill="1" applyBorder="1" applyAlignment="1">
      <alignment horizontal="center"/>
    </xf>
    <xf numFmtId="165" fontId="36" fillId="2" borderId="0" xfId="0" applyNumberFormat="1" applyFont="1" applyFill="1" applyBorder="1" applyAlignment="1">
      <alignment horizontal="center"/>
    </xf>
    <xf numFmtId="166" fontId="37" fillId="2" borderId="0" xfId="0" applyNumberFormat="1" applyFont="1" applyFill="1" applyBorder="1" applyAlignment="1">
      <alignment horizontal="center"/>
    </xf>
    <xf numFmtId="0" fontId="38" fillId="2" borderId="0" xfId="0" applyFont="1" applyFill="1" applyBorder="1" applyAlignment="1">
      <alignment horizontal="center"/>
    </xf>
    <xf numFmtId="167" fontId="36" fillId="2" borderId="0" xfId="0" applyNumberFormat="1" applyFont="1" applyFill="1" applyBorder="1" applyAlignment="1">
      <alignment horizontal="center"/>
    </xf>
    <xf numFmtId="170" fontId="29" fillId="0" borderId="0" xfId="0" applyNumberFormat="1" applyFont="1" applyFill="1" applyAlignment="1">
      <alignment horizontal="right"/>
    </xf>
    <xf numFmtId="3" fontId="32" fillId="0" borderId="0" xfId="0" applyNumberFormat="1" applyFont="1" applyFill="1" applyAlignment="1" applyProtection="1">
      <alignment horizontal="center"/>
    </xf>
    <xf numFmtId="3" fontId="31" fillId="0" borderId="0" xfId="0" applyNumberFormat="1" applyFont="1" applyFill="1" applyAlignment="1">
      <alignment horizontal="right"/>
    </xf>
    <xf numFmtId="0" fontId="20" fillId="0" borderId="0" xfId="0" applyNumberFormat="1" applyFont="1" applyFill="1" applyAlignment="1" applyProtection="1"/>
    <xf numFmtId="0" fontId="39" fillId="0" borderId="0" xfId="0" applyFont="1" applyFill="1" applyAlignment="1" applyProtection="1">
      <alignment horizontal="center"/>
    </xf>
    <xf numFmtId="166" fontId="40" fillId="0" borderId="0" xfId="3" applyNumberFormat="1" applyFont="1" applyFill="1" applyAlignment="1">
      <alignment horizontal="center"/>
    </xf>
    <xf numFmtId="0" fontId="29" fillId="0" borderId="0" xfId="0" applyFont="1" applyAlignment="1">
      <alignment horizontal="center"/>
    </xf>
    <xf numFmtId="166" fontId="41" fillId="0" borderId="0" xfId="3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3" fontId="5" fillId="2" borderId="0" xfId="0" applyNumberFormat="1" applyFont="1" applyFill="1" applyBorder="1" applyAlignment="1">
      <alignment horizontal="center"/>
    </xf>
    <xf numFmtId="3" fontId="5" fillId="2" borderId="0" xfId="0" applyNumberFormat="1" applyFont="1" applyFill="1" applyAlignment="1">
      <alignment horizontal="center" wrapText="1"/>
    </xf>
    <xf numFmtId="3" fontId="5" fillId="2" borderId="0" xfId="0" applyNumberFormat="1" applyFont="1" applyFill="1" applyBorder="1" applyAlignment="1">
      <alignment horizontal="center" wrapText="1"/>
    </xf>
    <xf numFmtId="0" fontId="19" fillId="0" borderId="0" xfId="0" applyNumberFormat="1" applyFont="1" applyFill="1" applyAlignment="1" applyProtection="1">
      <alignment horizontal="left"/>
    </xf>
    <xf numFmtId="3" fontId="42" fillId="0" borderId="0" xfId="0" applyNumberFormat="1" applyFont="1" applyFill="1" applyAlignment="1" applyProtection="1"/>
    <xf numFmtId="49" fontId="43" fillId="3" borderId="0" xfId="0" applyNumberFormat="1" applyFont="1" applyFill="1" applyAlignment="1" applyProtection="1">
      <alignment horizontal="left"/>
    </xf>
    <xf numFmtId="0" fontId="43" fillId="3" borderId="0" xfId="0" applyNumberFormat="1" applyFont="1" applyFill="1" applyAlignment="1" applyProtection="1">
      <alignment horizontal="left"/>
    </xf>
    <xf numFmtId="0" fontId="43" fillId="3" borderId="0" xfId="0" applyNumberFormat="1" applyFont="1" applyFill="1" applyAlignment="1" applyProtection="1"/>
    <xf numFmtId="0" fontId="42" fillId="0" borderId="0" xfId="0" applyNumberFormat="1" applyFont="1" applyFill="1" applyAlignment="1" applyProtection="1"/>
    <xf numFmtId="0" fontId="44" fillId="0" borderId="0" xfId="0" applyNumberFormat="1" applyFont="1" applyFill="1" applyAlignment="1" applyProtection="1"/>
    <xf numFmtId="49" fontId="43" fillId="0" borderId="0" xfId="0" applyNumberFormat="1" applyFont="1" applyFill="1" applyAlignment="1" applyProtection="1">
      <alignment horizontal="left"/>
    </xf>
    <xf numFmtId="0" fontId="43" fillId="0" borderId="0" xfId="0" applyNumberFormat="1" applyFont="1" applyFill="1" applyAlignment="1" applyProtection="1">
      <alignment horizontal="left"/>
    </xf>
    <xf numFmtId="0" fontId="43" fillId="0" borderId="0" xfId="0" applyNumberFormat="1" applyFont="1" applyFill="1" applyAlignment="1" applyProtection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1" fillId="0" borderId="0" xfId="0" applyFont="1"/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165" fontId="29" fillId="0" borderId="0" xfId="0" applyNumberFormat="1" applyFont="1"/>
    <xf numFmtId="166" fontId="29" fillId="0" borderId="0" xfId="3" applyNumberFormat="1" applyFont="1" applyAlignment="1">
      <alignment horizontal="center"/>
    </xf>
    <xf numFmtId="166" fontId="29" fillId="0" borderId="0" xfId="3" applyNumberFormat="1" applyFont="1"/>
    <xf numFmtId="0" fontId="29" fillId="0" borderId="2" xfId="0" applyFont="1" applyFill="1" applyBorder="1"/>
    <xf numFmtId="170" fontId="29" fillId="0" borderId="0" xfId="0" applyNumberFormat="1" applyFont="1"/>
  </cellXfs>
  <cellStyles count="4">
    <cellStyle name="Normal" xfId="0" builtinId="0"/>
    <cellStyle name="Normal 2" xfId="2" xr:uid="{00000000-0005-0000-0000-000001000000}"/>
    <cellStyle name="Procent" xfId="3" builtinId="5"/>
    <cellStyle name="Tusental" xfId="1" builtinId="3"/>
  </cellStyles>
  <dxfs count="210"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66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70" formatCode="#\ 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70" formatCode="#\ 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70" formatCode="#\ 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70" formatCode="#\ 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major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70" formatCode="#\ 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ajor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ajor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aj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66" formatCode="0.0%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65" formatCode="#,##0.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  <numFmt numFmtId="16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ajor"/>
      </font>
      <alignment horizontal="left" vertical="bottom" textRotation="0" wrapText="0" indent="0" justifyLastLine="0" shrinkToFit="0" readingOrder="0"/>
    </dxf>
    <dxf>
      <numFmt numFmtId="167" formatCode="0.0"/>
      <alignment horizontal="center" vertical="bottom" textRotation="0" wrapText="0" indent="0" justifyLastLine="0" shrinkToFit="0" readingOrder="0"/>
    </dxf>
    <dxf>
      <numFmt numFmtId="167" formatCode="0.0"/>
      <alignment horizontal="center" vertical="bottom" textRotation="0" wrapText="0" indent="0" justifyLastLine="0" shrinkToFit="0" readingOrder="0"/>
    </dxf>
    <dxf>
      <numFmt numFmtId="167" formatCode="0.0"/>
      <alignment horizontal="center" vertical="bottom" textRotation="0" wrapText="0" indent="0" justifyLastLine="0" shrinkToFit="0" readingOrder="0"/>
    </dxf>
    <dxf>
      <numFmt numFmtId="167" formatCode="0.0"/>
      <alignment horizontal="center" vertical="bottom" textRotation="0" wrapText="0" indent="0" justifyLastLine="0" shrinkToFit="0" readingOrder="0"/>
    </dxf>
    <dxf>
      <numFmt numFmtId="167" formatCode="0.0"/>
      <alignment horizontal="center" vertical="bottom" textRotation="0" wrapText="0" indent="0" justifyLastLine="0" shrinkToFit="0" readingOrder="0"/>
    </dxf>
    <dxf>
      <numFmt numFmtId="167" formatCode="0.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numFmt numFmtId="167" formatCode="0.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protection locked="1" hidden="0"/>
    </dxf>
    <dxf>
      <border outline="0"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numFmt numFmtId="167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65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numFmt numFmtId="165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numFmt numFmtId="165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numFmt numFmtId="165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numFmt numFmtId="167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65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numFmt numFmtId="165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numFmt numFmtId="165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numFmt numFmtId="165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numFmt numFmtId="167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65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numFmt numFmtId="165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numFmt numFmtId="165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numFmt numFmtId="165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numFmt numFmtId="165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numFmt numFmtId="165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numFmt numFmtId="165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numFmt numFmtId="167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65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numFmt numFmtId="165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numFmt numFmtId="165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numFmt numFmtId="165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minor"/>
      </font>
      <numFmt numFmtId="167" formatCode="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66" formatCode="0.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numFmt numFmtId="165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65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Svensk marknadsbalans</a:t>
            </a:r>
            <a:r>
              <a:rPr lang="sv-SE" baseline="0"/>
              <a:t> mjölk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'k-mjölk'!$B$11</c:f>
              <c:strCache>
                <c:ptCount val="1"/>
                <c:pt idx="0">
                  <c:v>Produktion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'k-mjölk'!$A$12:$A$41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'k-mjölk'!$B$12:$B$41</c:f>
              <c:numCache>
                <c:formatCode>#,##0</c:formatCode>
                <c:ptCount val="30"/>
                <c:pt idx="0">
                  <c:v>1058</c:v>
                </c:pt>
                <c:pt idx="1">
                  <c:v>1065</c:v>
                </c:pt>
                <c:pt idx="2">
                  <c:v>1040</c:v>
                </c:pt>
                <c:pt idx="3">
                  <c:v>1051</c:v>
                </c:pt>
                <c:pt idx="4">
                  <c:v>1036</c:v>
                </c:pt>
                <c:pt idx="5">
                  <c:v>1024</c:v>
                </c:pt>
                <c:pt idx="6">
                  <c:v>1021</c:v>
                </c:pt>
                <c:pt idx="7">
                  <c:v>1022</c:v>
                </c:pt>
                <c:pt idx="8">
                  <c:v>1012</c:v>
                </c:pt>
                <c:pt idx="9">
                  <c:v>1009</c:v>
                </c:pt>
                <c:pt idx="10">
                  <c:v>992</c:v>
                </c:pt>
                <c:pt idx="11">
                  <c:v>954</c:v>
                </c:pt>
                <c:pt idx="12">
                  <c:v>926</c:v>
                </c:pt>
                <c:pt idx="13">
                  <c:v>915</c:v>
                </c:pt>
                <c:pt idx="14">
                  <c:v>908</c:v>
                </c:pt>
                <c:pt idx="15">
                  <c:v>914</c:v>
                </c:pt>
                <c:pt idx="16">
                  <c:v>877</c:v>
                </c:pt>
                <c:pt idx="17">
                  <c:v>867</c:v>
                </c:pt>
                <c:pt idx="18">
                  <c:v>864</c:v>
                </c:pt>
                <c:pt idx="19">
                  <c:v>810</c:v>
                </c:pt>
                <c:pt idx="20">
                  <c:v>815</c:v>
                </c:pt>
                <c:pt idx="21">
                  <c:v>784.99</c:v>
                </c:pt>
                <c:pt idx="22">
                  <c:v>760.85</c:v>
                </c:pt>
                <c:pt idx="23">
                  <c:v>721.15</c:v>
                </c:pt>
                <c:pt idx="24">
                  <c:v>698.52</c:v>
                </c:pt>
                <c:pt idx="25">
                  <c:v>694.03</c:v>
                </c:pt>
                <c:pt idx="26">
                  <c:v>683.65</c:v>
                </c:pt>
                <c:pt idx="27">
                  <c:v>685.91</c:v>
                </c:pt>
                <c:pt idx="28">
                  <c:v>690.88</c:v>
                </c:pt>
                <c:pt idx="29">
                  <c:v>678.59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BD-44F7-92D2-67434D136766}"/>
            </c:ext>
          </c:extLst>
        </c:ser>
        <c:ser>
          <c:idx val="2"/>
          <c:order val="2"/>
          <c:tx>
            <c:strRef>
              <c:f>'k-mjölk'!$C$11</c:f>
              <c:strCache>
                <c:ptCount val="1"/>
                <c:pt idx="0">
                  <c:v>Import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'k-mjölk'!$A$12:$A$41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'k-mjölk'!$C$12:$C$41</c:f>
              <c:numCache>
                <c:formatCode>#\ ##0.0</c:formatCode>
                <c:ptCount val="30"/>
                <c:pt idx="0">
                  <c:v>1.698</c:v>
                </c:pt>
                <c:pt idx="1">
                  <c:v>0.13</c:v>
                </c:pt>
                <c:pt idx="2">
                  <c:v>0.182</c:v>
                </c:pt>
                <c:pt idx="3">
                  <c:v>0.30499999999999999</c:v>
                </c:pt>
                <c:pt idx="4">
                  <c:v>1.508</c:v>
                </c:pt>
                <c:pt idx="5">
                  <c:v>0.625</c:v>
                </c:pt>
                <c:pt idx="6">
                  <c:v>1.0780000000000001</c:v>
                </c:pt>
                <c:pt idx="7">
                  <c:v>3.2349999999999999</c:v>
                </c:pt>
                <c:pt idx="8">
                  <c:v>13.193</c:v>
                </c:pt>
                <c:pt idx="9">
                  <c:v>19.446999999999999</c:v>
                </c:pt>
                <c:pt idx="10">
                  <c:v>32.89</c:v>
                </c:pt>
                <c:pt idx="11">
                  <c:v>36.418999999999997</c:v>
                </c:pt>
                <c:pt idx="12">
                  <c:v>41.625</c:v>
                </c:pt>
                <c:pt idx="13">
                  <c:v>68.572000000000003</c:v>
                </c:pt>
                <c:pt idx="14">
                  <c:v>154.815</c:v>
                </c:pt>
                <c:pt idx="15">
                  <c:v>98.421000000000006</c:v>
                </c:pt>
                <c:pt idx="16">
                  <c:v>79.853999999999999</c:v>
                </c:pt>
                <c:pt idx="17">
                  <c:v>12.035</c:v>
                </c:pt>
                <c:pt idx="18">
                  <c:v>8.8629999999999995</c:v>
                </c:pt>
                <c:pt idx="19">
                  <c:v>21.866</c:v>
                </c:pt>
                <c:pt idx="20">
                  <c:v>8.891</c:v>
                </c:pt>
                <c:pt idx="21">
                  <c:v>9.3239999999999998</c:v>
                </c:pt>
                <c:pt idx="22">
                  <c:v>12.218</c:v>
                </c:pt>
                <c:pt idx="23">
                  <c:v>9.1310000000000002</c:v>
                </c:pt>
                <c:pt idx="24">
                  <c:v>10.938000000000001</c:v>
                </c:pt>
                <c:pt idx="25">
                  <c:v>11.557</c:v>
                </c:pt>
                <c:pt idx="26">
                  <c:v>13.395</c:v>
                </c:pt>
                <c:pt idx="27">
                  <c:v>10.492000000000001</c:v>
                </c:pt>
                <c:pt idx="28">
                  <c:v>9.5909999999999993</c:v>
                </c:pt>
                <c:pt idx="29">
                  <c:v>11.319000000000001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BD-44F7-92D2-67434D136766}"/>
            </c:ext>
          </c:extLst>
        </c:ser>
        <c:ser>
          <c:idx val="3"/>
          <c:order val="3"/>
          <c:tx>
            <c:strRef>
              <c:f>'k-mjölk'!$D$11</c:f>
              <c:strCache>
                <c:ptCount val="1"/>
                <c:pt idx="0">
                  <c:v>Export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'k-mjölk'!$A$12:$A$41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'k-mjölk'!$D$12:$D$41</c:f>
              <c:numCache>
                <c:formatCode>#\ ##0.0</c:formatCode>
                <c:ptCount val="30"/>
                <c:pt idx="0">
                  <c:v>0.108</c:v>
                </c:pt>
                <c:pt idx="1">
                  <c:v>0.57399999999999995</c:v>
                </c:pt>
                <c:pt idx="2">
                  <c:v>5.5460000000000003</c:v>
                </c:pt>
                <c:pt idx="3">
                  <c:v>8.1329999999999991</c:v>
                </c:pt>
                <c:pt idx="4">
                  <c:v>15.273999999999999</c:v>
                </c:pt>
                <c:pt idx="5">
                  <c:v>16.614000000000001</c:v>
                </c:pt>
                <c:pt idx="6">
                  <c:v>27.931999999999999</c:v>
                </c:pt>
                <c:pt idx="7">
                  <c:v>23.341000000000001</c:v>
                </c:pt>
                <c:pt idx="8">
                  <c:v>25.931999999999999</c:v>
                </c:pt>
                <c:pt idx="9">
                  <c:v>21.876999999999999</c:v>
                </c:pt>
                <c:pt idx="10">
                  <c:v>21.39</c:v>
                </c:pt>
                <c:pt idx="11">
                  <c:v>9.27</c:v>
                </c:pt>
                <c:pt idx="12">
                  <c:v>18.023</c:v>
                </c:pt>
                <c:pt idx="13">
                  <c:v>18.129000000000001</c:v>
                </c:pt>
                <c:pt idx="14">
                  <c:v>54.250999999999998</c:v>
                </c:pt>
                <c:pt idx="15">
                  <c:v>96.933000000000007</c:v>
                </c:pt>
                <c:pt idx="16">
                  <c:v>98.786000000000001</c:v>
                </c:pt>
                <c:pt idx="17">
                  <c:v>72.536000000000001</c:v>
                </c:pt>
                <c:pt idx="18">
                  <c:v>67.201999999999998</c:v>
                </c:pt>
                <c:pt idx="19">
                  <c:v>40.241999999999997</c:v>
                </c:pt>
                <c:pt idx="20">
                  <c:v>34.152000000000001</c:v>
                </c:pt>
                <c:pt idx="21">
                  <c:v>18.617999999999999</c:v>
                </c:pt>
                <c:pt idx="22">
                  <c:v>13.048</c:v>
                </c:pt>
                <c:pt idx="23">
                  <c:v>5.5839999999999996</c:v>
                </c:pt>
                <c:pt idx="24">
                  <c:v>5.5540000000000003</c:v>
                </c:pt>
                <c:pt idx="25">
                  <c:v>4.4210000000000003</c:v>
                </c:pt>
                <c:pt idx="26">
                  <c:v>11.53</c:v>
                </c:pt>
                <c:pt idx="27">
                  <c:v>25.169</c:v>
                </c:pt>
                <c:pt idx="28">
                  <c:v>41.371000000000002</c:v>
                </c:pt>
                <c:pt idx="29">
                  <c:v>39.698999999999998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BD-44F7-92D2-67434D136766}"/>
            </c:ext>
          </c:extLst>
        </c:ser>
        <c:ser>
          <c:idx val="4"/>
          <c:order val="4"/>
          <c:tx>
            <c:strRef>
              <c:f>'k-mjölk'!$E$11</c:f>
              <c:strCache>
                <c:ptCount val="1"/>
                <c:pt idx="0">
                  <c:v>Totalkonsumtion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'k-mjölk'!$A$12:$A$41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'k-mjölk'!$E$12:$E$41</c:f>
              <c:numCache>
                <c:formatCode>#,##0</c:formatCode>
                <c:ptCount val="30"/>
                <c:pt idx="0">
                  <c:v>1059.5900000000001</c:v>
                </c:pt>
                <c:pt idx="1">
                  <c:v>1064.556</c:v>
                </c:pt>
                <c:pt idx="2">
                  <c:v>1034.636</c:v>
                </c:pt>
                <c:pt idx="3">
                  <c:v>1043.172</c:v>
                </c:pt>
                <c:pt idx="4">
                  <c:v>1022.234</c:v>
                </c:pt>
                <c:pt idx="5">
                  <c:v>1008.011</c:v>
                </c:pt>
                <c:pt idx="6">
                  <c:v>994.14599999999996</c:v>
                </c:pt>
                <c:pt idx="7">
                  <c:v>1001.8939999999999</c:v>
                </c:pt>
                <c:pt idx="8">
                  <c:v>999.26099999999997</c:v>
                </c:pt>
                <c:pt idx="9">
                  <c:v>1006.5699999999999</c:v>
                </c:pt>
                <c:pt idx="10">
                  <c:v>1003.5000000000001</c:v>
                </c:pt>
                <c:pt idx="11">
                  <c:v>981.149</c:v>
                </c:pt>
                <c:pt idx="12">
                  <c:v>949.60199999999998</c:v>
                </c:pt>
                <c:pt idx="13">
                  <c:v>965.44299999999998</c:v>
                </c:pt>
                <c:pt idx="14">
                  <c:v>1008.5640000000001</c:v>
                </c:pt>
                <c:pt idx="15">
                  <c:v>915.48800000000006</c:v>
                </c:pt>
                <c:pt idx="16">
                  <c:v>858.06799999999998</c:v>
                </c:pt>
                <c:pt idx="17">
                  <c:v>806.49900000000002</c:v>
                </c:pt>
                <c:pt idx="18">
                  <c:v>805.66100000000006</c:v>
                </c:pt>
                <c:pt idx="19">
                  <c:v>791.62400000000002</c:v>
                </c:pt>
                <c:pt idx="20">
                  <c:v>789.73899999999992</c:v>
                </c:pt>
                <c:pt idx="21">
                  <c:v>775.69599999999991</c:v>
                </c:pt>
                <c:pt idx="22">
                  <c:v>760.02</c:v>
                </c:pt>
                <c:pt idx="23">
                  <c:v>724.697</c:v>
                </c:pt>
                <c:pt idx="24">
                  <c:v>703.904</c:v>
                </c:pt>
                <c:pt idx="25">
                  <c:v>701.16599999999994</c:v>
                </c:pt>
                <c:pt idx="26">
                  <c:v>685.51499999999999</c:v>
                </c:pt>
                <c:pt idx="27">
                  <c:v>671.23299999999995</c:v>
                </c:pt>
                <c:pt idx="28">
                  <c:v>659.1</c:v>
                </c:pt>
                <c:pt idx="29">
                  <c:v>650.21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BD-44F7-92D2-67434D136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30223"/>
        <c:axId val="31893871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'k-mjölk'!$A$11</c15:sqref>
                        </c15:formulaRef>
                      </c:ext>
                    </c:extLst>
                    <c:strCache>
                      <c:ptCount val="1"/>
                      <c:pt idx="0">
                        <c:v>År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'k-mjölk'!$A$12:$A$41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1995</c:v>
                      </c:pt>
                      <c:pt idx="1">
                        <c:v>1996</c:v>
                      </c:pt>
                      <c:pt idx="2">
                        <c:v>1997</c:v>
                      </c:pt>
                      <c:pt idx="3">
                        <c:v>1998</c:v>
                      </c:pt>
                      <c:pt idx="4">
                        <c:v>1999</c:v>
                      </c:pt>
                      <c:pt idx="5">
                        <c:v>2000</c:v>
                      </c:pt>
                      <c:pt idx="6">
                        <c:v>2001</c:v>
                      </c:pt>
                      <c:pt idx="7">
                        <c:v>2002</c:v>
                      </c:pt>
                      <c:pt idx="8">
                        <c:v>2003</c:v>
                      </c:pt>
                      <c:pt idx="9">
                        <c:v>2004</c:v>
                      </c:pt>
                      <c:pt idx="10">
                        <c:v>2005</c:v>
                      </c:pt>
                      <c:pt idx="11">
                        <c:v>2006</c:v>
                      </c:pt>
                      <c:pt idx="12">
                        <c:v>2007</c:v>
                      </c:pt>
                      <c:pt idx="13">
                        <c:v>2008</c:v>
                      </c:pt>
                      <c:pt idx="14">
                        <c:v>2009</c:v>
                      </c:pt>
                      <c:pt idx="15">
                        <c:v>2010</c:v>
                      </c:pt>
                      <c:pt idx="16">
                        <c:v>2011</c:v>
                      </c:pt>
                      <c:pt idx="17">
                        <c:v>2012</c:v>
                      </c:pt>
                      <c:pt idx="18">
                        <c:v>2013</c:v>
                      </c:pt>
                      <c:pt idx="19">
                        <c:v>2014</c:v>
                      </c:pt>
                      <c:pt idx="20">
                        <c:v>2015</c:v>
                      </c:pt>
                      <c:pt idx="21">
                        <c:v>2016</c:v>
                      </c:pt>
                      <c:pt idx="22">
                        <c:v>2017</c:v>
                      </c:pt>
                      <c:pt idx="23">
                        <c:v>2018</c:v>
                      </c:pt>
                      <c:pt idx="24">
                        <c:v>2019</c:v>
                      </c:pt>
                      <c:pt idx="25">
                        <c:v>2020</c:v>
                      </c:pt>
                      <c:pt idx="26">
                        <c:v>2021</c:v>
                      </c:pt>
                      <c:pt idx="27">
                        <c:v>2022</c:v>
                      </c:pt>
                      <c:pt idx="28">
                        <c:v>2023</c:v>
                      </c:pt>
                      <c:pt idx="29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'k-mjölk'!$A$12:$A$41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1995</c:v>
                      </c:pt>
                      <c:pt idx="1">
                        <c:v>1996</c:v>
                      </c:pt>
                      <c:pt idx="2">
                        <c:v>1997</c:v>
                      </c:pt>
                      <c:pt idx="3">
                        <c:v>1998</c:v>
                      </c:pt>
                      <c:pt idx="4">
                        <c:v>1999</c:v>
                      </c:pt>
                      <c:pt idx="5">
                        <c:v>2000</c:v>
                      </c:pt>
                      <c:pt idx="6">
                        <c:v>2001</c:v>
                      </c:pt>
                      <c:pt idx="7">
                        <c:v>2002</c:v>
                      </c:pt>
                      <c:pt idx="8">
                        <c:v>2003</c:v>
                      </c:pt>
                      <c:pt idx="9">
                        <c:v>2004</c:v>
                      </c:pt>
                      <c:pt idx="10">
                        <c:v>2005</c:v>
                      </c:pt>
                      <c:pt idx="11">
                        <c:v>2006</c:v>
                      </c:pt>
                      <c:pt idx="12">
                        <c:v>2007</c:v>
                      </c:pt>
                      <c:pt idx="13">
                        <c:v>2008</c:v>
                      </c:pt>
                      <c:pt idx="14">
                        <c:v>2009</c:v>
                      </c:pt>
                      <c:pt idx="15">
                        <c:v>2010</c:v>
                      </c:pt>
                      <c:pt idx="16">
                        <c:v>2011</c:v>
                      </c:pt>
                      <c:pt idx="17">
                        <c:v>2012</c:v>
                      </c:pt>
                      <c:pt idx="18">
                        <c:v>2013</c:v>
                      </c:pt>
                      <c:pt idx="19">
                        <c:v>2014</c:v>
                      </c:pt>
                      <c:pt idx="20">
                        <c:v>2015</c:v>
                      </c:pt>
                      <c:pt idx="21">
                        <c:v>2016</c:v>
                      </c:pt>
                      <c:pt idx="22">
                        <c:v>2017</c:v>
                      </c:pt>
                      <c:pt idx="23">
                        <c:v>2018</c:v>
                      </c:pt>
                      <c:pt idx="24">
                        <c:v>2019</c:v>
                      </c:pt>
                      <c:pt idx="25">
                        <c:v>2020</c:v>
                      </c:pt>
                      <c:pt idx="26">
                        <c:v>2021</c:v>
                      </c:pt>
                      <c:pt idx="27">
                        <c:v>2022</c:v>
                      </c:pt>
                      <c:pt idx="28">
                        <c:v>2023</c:v>
                      </c:pt>
                      <c:pt idx="29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EBD-44F7-92D2-67434D136766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5"/>
          <c:order val="5"/>
          <c:tx>
            <c:strRef>
              <c:f>'k-mjölk'!$F$11</c:f>
              <c:strCache>
                <c:ptCount val="1"/>
                <c:pt idx="0">
                  <c:v>Svensk försörjningsgrad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'k-mjölk'!$A$12:$A$41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'k-mjölk'!$F$12:$F$41</c:f>
              <c:numCache>
                <c:formatCode>0.0%</c:formatCode>
                <c:ptCount val="30"/>
                <c:pt idx="0">
                  <c:v>0.9984994195868212</c:v>
                </c:pt>
                <c:pt idx="1">
                  <c:v>1.0004170752877255</c:v>
                </c:pt>
                <c:pt idx="2">
                  <c:v>1.0051844320128045</c:v>
                </c:pt>
                <c:pt idx="3">
                  <c:v>1.0075040357678311</c:v>
                </c:pt>
                <c:pt idx="4">
                  <c:v>1.0134665839719672</c:v>
                </c:pt>
                <c:pt idx="5">
                  <c:v>1.015861930078144</c:v>
                </c:pt>
                <c:pt idx="6">
                  <c:v>1.0270121290031846</c:v>
                </c:pt>
                <c:pt idx="7">
                  <c:v>1.0200679912246207</c:v>
                </c:pt>
                <c:pt idx="8">
                  <c:v>1.0127484210831805</c:v>
                </c:pt>
                <c:pt idx="9">
                  <c:v>1.0024141391060732</c:v>
                </c:pt>
                <c:pt idx="10">
                  <c:v>0.98854010961634264</c:v>
                </c:pt>
                <c:pt idx="11">
                  <c:v>0.97232938116432877</c:v>
                </c:pt>
                <c:pt idx="12">
                  <c:v>0.9751453766946574</c:v>
                </c:pt>
                <c:pt idx="13">
                  <c:v>0.94775144674517298</c:v>
                </c:pt>
                <c:pt idx="14">
                  <c:v>0.90028991714953133</c:v>
                </c:pt>
                <c:pt idx="15">
                  <c:v>0.99837463735188225</c:v>
                </c:pt>
                <c:pt idx="16">
                  <c:v>1.0220635194413497</c:v>
                </c:pt>
                <c:pt idx="17">
                  <c:v>1.075016832010951</c:v>
                </c:pt>
                <c:pt idx="18">
                  <c:v>1.072411349190292</c:v>
                </c:pt>
                <c:pt idx="19">
                  <c:v>1.0232130405343951</c:v>
                </c:pt>
                <c:pt idx="20">
                  <c:v>1.0319865170644986</c:v>
                </c:pt>
                <c:pt idx="21">
                  <c:v>1.0119814979063964</c:v>
                </c:pt>
                <c:pt idx="22">
                  <c:v>1.0010920765243021</c:v>
                </c:pt>
                <c:pt idx="23">
                  <c:v>0.99510554066044155</c:v>
                </c:pt>
                <c:pt idx="24">
                  <c:v>0.99235122971314271</c:v>
                </c:pt>
                <c:pt idx="25">
                  <c:v>0.98982266681499109</c:v>
                </c:pt>
                <c:pt idx="26">
                  <c:v>0.99727941766409189</c:v>
                </c:pt>
                <c:pt idx="27">
                  <c:v>1.021865730677723</c:v>
                </c:pt>
                <c:pt idx="28">
                  <c:v>1.0482172659687452</c:v>
                </c:pt>
                <c:pt idx="29">
                  <c:v>1.0436474369818982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BD-44F7-92D2-67434D136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514240"/>
        <c:axId val="31896367"/>
      </c:lineChart>
      <c:catAx>
        <c:axId val="31730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1893871"/>
        <c:crosses val="autoZero"/>
        <c:auto val="1"/>
        <c:lblAlgn val="ctr"/>
        <c:lblOffset val="100"/>
        <c:noMultiLvlLbl val="0"/>
      </c:catAx>
      <c:valAx>
        <c:axId val="31893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b="0"/>
                  <a:t>tusen ton</a:t>
                </a:r>
              </a:p>
            </c:rich>
          </c:tx>
          <c:layout>
            <c:manualLayout>
              <c:xMode val="edge"/>
              <c:yMode val="edge"/>
              <c:x val="6.5040650406504065E-3"/>
              <c:y val="0.31707259305683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1730223"/>
        <c:crosses val="autoZero"/>
        <c:crossBetween val="between"/>
      </c:valAx>
      <c:valAx>
        <c:axId val="31896367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svensk</a:t>
                </a:r>
                <a:r>
                  <a:rPr lang="sv-SE" baseline="0"/>
                  <a:t> försörjningsgrad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97514240"/>
        <c:crosses val="max"/>
        <c:crossBetween val="between"/>
      </c:valAx>
      <c:catAx>
        <c:axId val="1097514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89636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Export av mejeriprodukter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'handel per kategori'!$J$16</c:f>
              <c:strCache>
                <c:ptCount val="1"/>
                <c:pt idx="0">
                  <c:v>2015</c:v>
                </c:pt>
              </c:strCache>
            </c:strRef>
          </c:tx>
          <c:spPr>
            <a:pattFill prst="ltHorz">
              <a:fgClr>
                <a:schemeClr val="bg1"/>
              </a:fgClr>
              <a:bgClr>
                <a:srgbClr val="00B299"/>
              </a:bgClr>
            </a:pattFill>
            <a:ln w="3175">
              <a:solidFill>
                <a:srgbClr val="00B299"/>
              </a:solidFill>
            </a:ln>
            <a:effectLst/>
          </c:spPr>
          <c:invertIfNegative val="0"/>
          <c:cat>
            <c:strRef>
              <c:f>'handel per kategori'!$A$17:$A$22</c:f>
              <c:strCache>
                <c:ptCount val="6"/>
                <c:pt idx="0">
                  <c:v>mjölk och grädde</c:v>
                </c:pt>
                <c:pt idx="1">
                  <c:v>mjölkpulver</c:v>
                </c:pt>
                <c:pt idx="2">
                  <c:v>syrade produkter</c:v>
                </c:pt>
                <c:pt idx="3">
                  <c:v>vassle</c:v>
                </c:pt>
                <c:pt idx="4">
                  <c:v>smör</c:v>
                </c:pt>
                <c:pt idx="5">
                  <c:v>ost</c:v>
                </c:pt>
              </c:strCache>
            </c:strRef>
          </c:cat>
          <c:val>
            <c:numRef>
              <c:f>'handel per kategori'!$J$17:$J$22</c:f>
              <c:numCache>
                <c:formatCode>#,##0</c:formatCode>
                <c:ptCount val="6"/>
                <c:pt idx="0">
                  <c:v>38544</c:v>
                </c:pt>
                <c:pt idx="1">
                  <c:v>104295</c:v>
                </c:pt>
                <c:pt idx="2">
                  <c:v>13818</c:v>
                </c:pt>
                <c:pt idx="3">
                  <c:v>12728</c:v>
                </c:pt>
                <c:pt idx="4">
                  <c:v>1308</c:v>
                </c:pt>
                <c:pt idx="5">
                  <c:v>16623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D-45B0-A3AD-B19E902A2DAE}"/>
            </c:ext>
          </c:extLst>
        </c:ser>
        <c:ser>
          <c:idx val="1"/>
          <c:order val="1"/>
          <c:tx>
            <c:strRef>
              <c:f>'handel per kategori'!$K$16</c:f>
              <c:strCache>
                <c:ptCount val="1"/>
                <c:pt idx="0">
                  <c:v>2016</c:v>
                </c:pt>
              </c:strCache>
            </c:strRef>
          </c:tx>
          <c:spPr>
            <a:pattFill prst="ltUpDiag">
              <a:fgClr>
                <a:schemeClr val="bg1"/>
              </a:fgClr>
              <a:bgClr>
                <a:srgbClr val="668013"/>
              </a:bgClr>
            </a:pattFill>
            <a:ln w="3175">
              <a:solidFill>
                <a:srgbClr val="668013"/>
              </a:solidFill>
            </a:ln>
            <a:effectLst/>
          </c:spPr>
          <c:invertIfNegative val="0"/>
          <c:cat>
            <c:strRef>
              <c:f>'handel per kategori'!$A$17:$A$22</c:f>
              <c:strCache>
                <c:ptCount val="6"/>
                <c:pt idx="0">
                  <c:v>mjölk och grädde</c:v>
                </c:pt>
                <c:pt idx="1">
                  <c:v>mjölkpulver</c:v>
                </c:pt>
                <c:pt idx="2">
                  <c:v>syrade produkter</c:v>
                </c:pt>
                <c:pt idx="3">
                  <c:v>vassle</c:v>
                </c:pt>
                <c:pt idx="4">
                  <c:v>smör</c:v>
                </c:pt>
                <c:pt idx="5">
                  <c:v>ost</c:v>
                </c:pt>
              </c:strCache>
            </c:strRef>
          </c:cat>
          <c:val>
            <c:numRef>
              <c:f>'handel per kategori'!$K$17:$K$22</c:f>
              <c:numCache>
                <c:formatCode>#,##0</c:formatCode>
                <c:ptCount val="6"/>
                <c:pt idx="0">
                  <c:v>24029</c:v>
                </c:pt>
                <c:pt idx="1">
                  <c:v>93686</c:v>
                </c:pt>
                <c:pt idx="2">
                  <c:v>13025</c:v>
                </c:pt>
                <c:pt idx="3">
                  <c:v>42593</c:v>
                </c:pt>
                <c:pt idx="4">
                  <c:v>1022</c:v>
                </c:pt>
                <c:pt idx="5">
                  <c:v>16592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9D-45B0-A3AD-B19E902A2DAE}"/>
            </c:ext>
          </c:extLst>
        </c:ser>
        <c:ser>
          <c:idx val="2"/>
          <c:order val="2"/>
          <c:tx>
            <c:strRef>
              <c:f>'handel per kategori'!$L$16</c:f>
              <c:strCache>
                <c:ptCount val="1"/>
                <c:pt idx="0">
                  <c:v>2017</c:v>
                </c:pt>
              </c:strCache>
            </c:strRef>
          </c:tx>
          <c:spPr>
            <a:pattFill prst="narVert">
              <a:fgClr>
                <a:srgbClr val="BCA600"/>
              </a:fgClr>
              <a:bgClr>
                <a:schemeClr val="bg1"/>
              </a:bgClr>
            </a:pattFill>
            <a:ln w="3175">
              <a:solidFill>
                <a:srgbClr val="BCA600"/>
              </a:solidFill>
            </a:ln>
            <a:effectLst/>
          </c:spPr>
          <c:invertIfNegative val="0"/>
          <c:cat>
            <c:strRef>
              <c:f>'handel per kategori'!$A$17:$A$22</c:f>
              <c:strCache>
                <c:ptCount val="6"/>
                <c:pt idx="0">
                  <c:v>mjölk och grädde</c:v>
                </c:pt>
                <c:pt idx="1">
                  <c:v>mjölkpulver</c:v>
                </c:pt>
                <c:pt idx="2">
                  <c:v>syrade produkter</c:v>
                </c:pt>
                <c:pt idx="3">
                  <c:v>vassle</c:v>
                </c:pt>
                <c:pt idx="4">
                  <c:v>smör</c:v>
                </c:pt>
                <c:pt idx="5">
                  <c:v>ost</c:v>
                </c:pt>
              </c:strCache>
            </c:strRef>
          </c:cat>
          <c:val>
            <c:numRef>
              <c:f>'handel per kategori'!$L$17:$L$22</c:f>
              <c:numCache>
                <c:formatCode>#,##0</c:formatCode>
                <c:ptCount val="6"/>
                <c:pt idx="0">
                  <c:v>16807</c:v>
                </c:pt>
                <c:pt idx="1">
                  <c:v>87540</c:v>
                </c:pt>
                <c:pt idx="2">
                  <c:v>15356</c:v>
                </c:pt>
                <c:pt idx="3">
                  <c:v>46875</c:v>
                </c:pt>
                <c:pt idx="4">
                  <c:v>1814</c:v>
                </c:pt>
                <c:pt idx="5">
                  <c:v>18292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9D-45B0-A3AD-B19E902A2DAE}"/>
            </c:ext>
          </c:extLst>
        </c:ser>
        <c:ser>
          <c:idx val="3"/>
          <c:order val="3"/>
          <c:tx>
            <c:strRef>
              <c:f>'handel per kategori'!$M$16</c:f>
              <c:strCache>
                <c:ptCount val="1"/>
                <c:pt idx="0">
                  <c:v>2018</c:v>
                </c:pt>
              </c:strCache>
            </c:strRef>
          </c:tx>
          <c:spPr>
            <a:pattFill prst="narHorz">
              <a:fgClr>
                <a:schemeClr val="bg1"/>
              </a:fgClr>
              <a:bgClr>
                <a:srgbClr val="DC5034"/>
              </a:bgClr>
            </a:pattFill>
            <a:ln w="3175">
              <a:solidFill>
                <a:srgbClr val="DC5034"/>
              </a:solidFill>
            </a:ln>
            <a:effectLst/>
          </c:spPr>
          <c:invertIfNegative val="0"/>
          <c:cat>
            <c:strRef>
              <c:f>'handel per kategori'!$A$17:$A$22</c:f>
              <c:strCache>
                <c:ptCount val="6"/>
                <c:pt idx="0">
                  <c:v>mjölk och grädde</c:v>
                </c:pt>
                <c:pt idx="1">
                  <c:v>mjölkpulver</c:v>
                </c:pt>
                <c:pt idx="2">
                  <c:v>syrade produkter</c:v>
                </c:pt>
                <c:pt idx="3">
                  <c:v>vassle</c:v>
                </c:pt>
                <c:pt idx="4">
                  <c:v>smör</c:v>
                </c:pt>
                <c:pt idx="5">
                  <c:v>ost</c:v>
                </c:pt>
              </c:strCache>
            </c:strRef>
          </c:cat>
          <c:val>
            <c:numRef>
              <c:f>'handel per kategori'!$M$17:$M$22</c:f>
              <c:numCache>
                <c:formatCode>#,##0</c:formatCode>
                <c:ptCount val="6"/>
                <c:pt idx="0">
                  <c:v>6660</c:v>
                </c:pt>
                <c:pt idx="1">
                  <c:v>82535</c:v>
                </c:pt>
                <c:pt idx="2">
                  <c:v>17355</c:v>
                </c:pt>
                <c:pt idx="3">
                  <c:v>73362</c:v>
                </c:pt>
                <c:pt idx="4">
                  <c:v>3621</c:v>
                </c:pt>
                <c:pt idx="5">
                  <c:v>17545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D-45B0-A3AD-B19E902A2DAE}"/>
            </c:ext>
          </c:extLst>
        </c:ser>
        <c:ser>
          <c:idx val="4"/>
          <c:order val="4"/>
          <c:tx>
            <c:strRef>
              <c:f>'handel per kategori'!$N$16</c:f>
              <c:strCache>
                <c:ptCount val="1"/>
                <c:pt idx="0">
                  <c:v>2019</c:v>
                </c:pt>
              </c:strCache>
            </c:strRef>
          </c:tx>
          <c:spPr>
            <a:pattFill prst="dkDnDiag">
              <a:fgClr>
                <a:srgbClr val="00B299"/>
              </a:fgClr>
              <a:bgClr>
                <a:schemeClr val="bg1"/>
              </a:bgClr>
            </a:pattFill>
            <a:ln w="3175">
              <a:solidFill>
                <a:srgbClr val="00B299"/>
              </a:solidFill>
            </a:ln>
            <a:effectLst/>
          </c:spPr>
          <c:invertIfNegative val="0"/>
          <c:cat>
            <c:strRef>
              <c:f>'handel per kategori'!$A$17:$A$22</c:f>
              <c:strCache>
                <c:ptCount val="6"/>
                <c:pt idx="0">
                  <c:v>mjölk och grädde</c:v>
                </c:pt>
                <c:pt idx="1">
                  <c:v>mjölkpulver</c:v>
                </c:pt>
                <c:pt idx="2">
                  <c:v>syrade produkter</c:v>
                </c:pt>
                <c:pt idx="3">
                  <c:v>vassle</c:v>
                </c:pt>
                <c:pt idx="4">
                  <c:v>smör</c:v>
                </c:pt>
                <c:pt idx="5">
                  <c:v>ost</c:v>
                </c:pt>
              </c:strCache>
            </c:strRef>
          </c:cat>
          <c:val>
            <c:numRef>
              <c:f>'handel per kategori'!$N$17:$N$22</c:f>
              <c:numCache>
                <c:formatCode>#,##0</c:formatCode>
                <c:ptCount val="6"/>
                <c:pt idx="0">
                  <c:v>6829</c:v>
                </c:pt>
                <c:pt idx="1">
                  <c:v>78587</c:v>
                </c:pt>
                <c:pt idx="2">
                  <c:v>17822</c:v>
                </c:pt>
                <c:pt idx="3">
                  <c:v>53849</c:v>
                </c:pt>
                <c:pt idx="4">
                  <c:v>2480</c:v>
                </c:pt>
                <c:pt idx="5">
                  <c:v>19431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9D-45B0-A3AD-B19E902A2DAE}"/>
            </c:ext>
          </c:extLst>
        </c:ser>
        <c:ser>
          <c:idx val="5"/>
          <c:order val="5"/>
          <c:tx>
            <c:strRef>
              <c:f>'handel per kategori'!$O$16</c:f>
              <c:strCache>
                <c:ptCount val="1"/>
                <c:pt idx="0">
                  <c:v>2020</c:v>
                </c:pt>
              </c:strCache>
            </c:strRef>
          </c:tx>
          <c:spPr>
            <a:pattFill prst="ltVert">
              <a:fgClr>
                <a:schemeClr val="bg1"/>
              </a:fgClr>
              <a:bgClr>
                <a:srgbClr val="668013"/>
              </a:bgClr>
            </a:pattFill>
            <a:ln w="3175">
              <a:solidFill>
                <a:srgbClr val="668013"/>
              </a:solidFill>
            </a:ln>
            <a:effectLst/>
          </c:spPr>
          <c:invertIfNegative val="0"/>
          <c:cat>
            <c:strRef>
              <c:f>'handel per kategori'!$A$17:$A$22</c:f>
              <c:strCache>
                <c:ptCount val="6"/>
                <c:pt idx="0">
                  <c:v>mjölk och grädde</c:v>
                </c:pt>
                <c:pt idx="1">
                  <c:v>mjölkpulver</c:v>
                </c:pt>
                <c:pt idx="2">
                  <c:v>syrade produkter</c:v>
                </c:pt>
                <c:pt idx="3">
                  <c:v>vassle</c:v>
                </c:pt>
                <c:pt idx="4">
                  <c:v>smör</c:v>
                </c:pt>
                <c:pt idx="5">
                  <c:v>ost</c:v>
                </c:pt>
              </c:strCache>
            </c:strRef>
          </c:cat>
          <c:val>
            <c:numRef>
              <c:f>'handel per kategori'!$O$17:$O$22</c:f>
              <c:numCache>
                <c:formatCode>#,##0</c:formatCode>
                <c:ptCount val="6"/>
                <c:pt idx="0">
                  <c:v>6227</c:v>
                </c:pt>
                <c:pt idx="1">
                  <c:v>77786</c:v>
                </c:pt>
                <c:pt idx="2">
                  <c:v>22397</c:v>
                </c:pt>
                <c:pt idx="3">
                  <c:v>64180</c:v>
                </c:pt>
                <c:pt idx="4">
                  <c:v>2790</c:v>
                </c:pt>
                <c:pt idx="5">
                  <c:v>17729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9D-45B0-A3AD-B19E902A2DAE}"/>
            </c:ext>
          </c:extLst>
        </c:ser>
        <c:ser>
          <c:idx val="6"/>
          <c:order val="6"/>
          <c:tx>
            <c:strRef>
              <c:f>'handel per kategori'!$P$16</c:f>
              <c:strCache>
                <c:ptCount val="1"/>
                <c:pt idx="0">
                  <c:v>2021</c:v>
                </c:pt>
              </c:strCache>
            </c:strRef>
          </c:tx>
          <c:spPr>
            <a:pattFill prst="pct30">
              <a:fgClr>
                <a:srgbClr val="004165"/>
              </a:fgClr>
              <a:bgClr>
                <a:schemeClr val="bg1"/>
              </a:bgClr>
            </a:pattFill>
            <a:ln w="3175">
              <a:solidFill>
                <a:srgbClr val="004165"/>
              </a:solidFill>
            </a:ln>
            <a:effectLst/>
          </c:spPr>
          <c:invertIfNegative val="0"/>
          <c:cat>
            <c:strRef>
              <c:f>'handel per kategori'!$A$17:$A$22</c:f>
              <c:strCache>
                <c:ptCount val="6"/>
                <c:pt idx="0">
                  <c:v>mjölk och grädde</c:v>
                </c:pt>
                <c:pt idx="1">
                  <c:v>mjölkpulver</c:v>
                </c:pt>
                <c:pt idx="2">
                  <c:v>syrade produkter</c:v>
                </c:pt>
                <c:pt idx="3">
                  <c:v>vassle</c:v>
                </c:pt>
                <c:pt idx="4">
                  <c:v>smör</c:v>
                </c:pt>
                <c:pt idx="5">
                  <c:v>ost</c:v>
                </c:pt>
              </c:strCache>
            </c:strRef>
          </c:cat>
          <c:val>
            <c:numRef>
              <c:f>'handel per kategori'!$P$17:$P$22</c:f>
              <c:numCache>
                <c:formatCode>#\ ##0</c:formatCode>
                <c:ptCount val="6"/>
                <c:pt idx="0">
                  <c:v>14374</c:v>
                </c:pt>
                <c:pt idx="1">
                  <c:v>92336</c:v>
                </c:pt>
                <c:pt idx="2">
                  <c:v>16505</c:v>
                </c:pt>
                <c:pt idx="3">
                  <c:v>59806</c:v>
                </c:pt>
                <c:pt idx="4">
                  <c:v>3095</c:v>
                </c:pt>
                <c:pt idx="5">
                  <c:v>22824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9D-45B0-A3AD-B19E902A2DAE}"/>
            </c:ext>
          </c:extLst>
        </c:ser>
        <c:ser>
          <c:idx val="7"/>
          <c:order val="7"/>
          <c:tx>
            <c:strRef>
              <c:f>'handel per kategori'!$Q$16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'handel per kategori'!$A$17:$A$22</c:f>
              <c:strCache>
                <c:ptCount val="6"/>
                <c:pt idx="0">
                  <c:v>mjölk och grädde</c:v>
                </c:pt>
                <c:pt idx="1">
                  <c:v>mjölkpulver</c:v>
                </c:pt>
                <c:pt idx="2">
                  <c:v>syrade produkter</c:v>
                </c:pt>
                <c:pt idx="3">
                  <c:v>vassle</c:v>
                </c:pt>
                <c:pt idx="4">
                  <c:v>smör</c:v>
                </c:pt>
                <c:pt idx="5">
                  <c:v>ost</c:v>
                </c:pt>
              </c:strCache>
            </c:strRef>
          </c:cat>
          <c:val>
            <c:numRef>
              <c:f>'handel per kategori'!$Q$17:$Q$22</c:f>
              <c:numCache>
                <c:formatCode>#\ ##0</c:formatCode>
                <c:ptCount val="6"/>
                <c:pt idx="0">
                  <c:v>31456</c:v>
                </c:pt>
                <c:pt idx="1">
                  <c:v>90987</c:v>
                </c:pt>
                <c:pt idx="2">
                  <c:v>15033</c:v>
                </c:pt>
                <c:pt idx="3">
                  <c:v>69045</c:v>
                </c:pt>
                <c:pt idx="4">
                  <c:v>2426</c:v>
                </c:pt>
                <c:pt idx="5">
                  <c:v>26747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9D-45B0-A3AD-B19E902A2DAE}"/>
            </c:ext>
          </c:extLst>
        </c:ser>
        <c:ser>
          <c:idx val="8"/>
          <c:order val="8"/>
          <c:tx>
            <c:strRef>
              <c:f>'handel per kategori'!$R$16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'handel per kategori'!$A$17:$A$22</c:f>
              <c:strCache>
                <c:ptCount val="6"/>
                <c:pt idx="0">
                  <c:v>mjölk och grädde</c:v>
                </c:pt>
                <c:pt idx="1">
                  <c:v>mjölkpulver</c:v>
                </c:pt>
                <c:pt idx="2">
                  <c:v>syrade produkter</c:v>
                </c:pt>
                <c:pt idx="3">
                  <c:v>vassle</c:v>
                </c:pt>
                <c:pt idx="4">
                  <c:v>smör</c:v>
                </c:pt>
                <c:pt idx="5">
                  <c:v>ost</c:v>
                </c:pt>
              </c:strCache>
            </c:strRef>
          </c:cat>
          <c:val>
            <c:numRef>
              <c:f>'handel per kategori'!$R$17:$R$22</c:f>
              <c:numCache>
                <c:formatCode>#\ ##0</c:formatCode>
                <c:ptCount val="6"/>
                <c:pt idx="0">
                  <c:v>44789</c:v>
                </c:pt>
                <c:pt idx="1">
                  <c:v>97068</c:v>
                </c:pt>
                <c:pt idx="2">
                  <c:v>17477</c:v>
                </c:pt>
                <c:pt idx="3">
                  <c:v>49608</c:v>
                </c:pt>
                <c:pt idx="4">
                  <c:v>7383</c:v>
                </c:pt>
                <c:pt idx="5">
                  <c:v>30599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9D-45B0-A3AD-B19E902A2DAE}"/>
            </c:ext>
          </c:extLst>
        </c:ser>
        <c:ser>
          <c:idx val="9"/>
          <c:order val="9"/>
          <c:tx>
            <c:strRef>
              <c:f>'handel per kategori'!$S$16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'handel per kategori'!$A$17:$A$22</c:f>
              <c:strCache>
                <c:ptCount val="6"/>
                <c:pt idx="0">
                  <c:v>mjölk och grädde</c:v>
                </c:pt>
                <c:pt idx="1">
                  <c:v>mjölkpulver</c:v>
                </c:pt>
                <c:pt idx="2">
                  <c:v>syrade produkter</c:v>
                </c:pt>
                <c:pt idx="3">
                  <c:v>vassle</c:v>
                </c:pt>
                <c:pt idx="4">
                  <c:v>smör</c:v>
                </c:pt>
                <c:pt idx="5">
                  <c:v>ost</c:v>
                </c:pt>
              </c:strCache>
            </c:strRef>
          </c:cat>
          <c:val>
            <c:numRef>
              <c:f>'handel per kategori'!$S$17:$S$22</c:f>
              <c:numCache>
                <c:formatCode>#\ ##0</c:formatCode>
                <c:ptCount val="6"/>
                <c:pt idx="0">
                  <c:v>41190</c:v>
                </c:pt>
                <c:pt idx="1">
                  <c:v>95747</c:v>
                </c:pt>
                <c:pt idx="2">
                  <c:v>20001</c:v>
                </c:pt>
                <c:pt idx="3">
                  <c:v>52554</c:v>
                </c:pt>
                <c:pt idx="4">
                  <c:v>4478</c:v>
                </c:pt>
                <c:pt idx="5">
                  <c:v>30183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9D-45B0-A3AD-B19E902A2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18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produktvikt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Svensk marknadsbalans grädde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grädde!$B$11</c:f>
              <c:strCache>
                <c:ptCount val="1"/>
                <c:pt idx="0">
                  <c:v>Produktion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grädde!$A$12:$A$41</c15:sqref>
                  </c15:fullRef>
                </c:ext>
              </c:extLst>
              <c:f>grädde!$A$29:$A$41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grädde!$B$12:$B$41</c15:sqref>
                  </c15:fullRef>
                </c:ext>
              </c:extLst>
              <c:f>grädde!$B$29:$B$41</c:f>
              <c:numCache>
                <c:formatCode>#\ ##0.0</c:formatCode>
                <c:ptCount val="13"/>
                <c:pt idx="0">
                  <c:v>112.7</c:v>
                </c:pt>
                <c:pt idx="1">
                  <c:v>103.8</c:v>
                </c:pt>
                <c:pt idx="2">
                  <c:v>105.2</c:v>
                </c:pt>
                <c:pt idx="3">
                  <c:v>112.4</c:v>
                </c:pt>
                <c:pt idx="4">
                  <c:v>112.67</c:v>
                </c:pt>
                <c:pt idx="5">
                  <c:v>105.32</c:v>
                </c:pt>
                <c:pt idx="6">
                  <c:v>71.42</c:v>
                </c:pt>
                <c:pt idx="7">
                  <c:v>70.52</c:v>
                </c:pt>
                <c:pt idx="8">
                  <c:v>74.069999999999993</c:v>
                </c:pt>
                <c:pt idx="9">
                  <c:v>65.88</c:v>
                </c:pt>
                <c:pt idx="10">
                  <c:v>64.290000000000006</c:v>
                </c:pt>
                <c:pt idx="11">
                  <c:v>66.88</c:v>
                </c:pt>
                <c:pt idx="12">
                  <c:v>71.290000000000006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3-4BA4-8C63-342E743C5554}"/>
            </c:ext>
          </c:extLst>
        </c:ser>
        <c:ser>
          <c:idx val="2"/>
          <c:order val="2"/>
          <c:tx>
            <c:strRef>
              <c:f>grädde!$C$11</c:f>
              <c:strCache>
                <c:ptCount val="1"/>
                <c:pt idx="0">
                  <c:v>Import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grädde!$A$12:$A$41</c15:sqref>
                  </c15:fullRef>
                </c:ext>
              </c:extLst>
              <c:f>grädde!$A$29:$A$41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grädde!$C$12:$C$41</c15:sqref>
                  </c15:fullRef>
                </c:ext>
              </c:extLst>
              <c:f>grädde!$C$29:$C$41</c:f>
              <c:numCache>
                <c:formatCode>#\ ##0.0</c:formatCode>
                <c:ptCount val="13"/>
                <c:pt idx="0">
                  <c:v>33.893000000000001</c:v>
                </c:pt>
                <c:pt idx="1">
                  <c:v>35.081000000000003</c:v>
                </c:pt>
                <c:pt idx="2">
                  <c:v>33.389000000000003</c:v>
                </c:pt>
                <c:pt idx="3">
                  <c:v>37.305999999999997</c:v>
                </c:pt>
                <c:pt idx="4">
                  <c:v>39.860999999999997</c:v>
                </c:pt>
                <c:pt idx="5">
                  <c:v>28.652999999999999</c:v>
                </c:pt>
                <c:pt idx="6">
                  <c:v>29.626000000000001</c:v>
                </c:pt>
                <c:pt idx="7">
                  <c:v>25.834</c:v>
                </c:pt>
                <c:pt idx="8">
                  <c:v>23.227</c:v>
                </c:pt>
                <c:pt idx="9">
                  <c:v>19.922000000000001</c:v>
                </c:pt>
                <c:pt idx="10">
                  <c:v>18.643000000000001</c:v>
                </c:pt>
                <c:pt idx="11">
                  <c:v>14.127000000000001</c:v>
                </c:pt>
                <c:pt idx="12">
                  <c:v>14.898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F3-4BA4-8C63-342E743C5554}"/>
            </c:ext>
          </c:extLst>
        </c:ser>
        <c:ser>
          <c:idx val="3"/>
          <c:order val="3"/>
          <c:tx>
            <c:strRef>
              <c:f>grädde!$D$11</c:f>
              <c:strCache>
                <c:ptCount val="1"/>
                <c:pt idx="0">
                  <c:v>Export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grädde!$A$12:$A$41</c15:sqref>
                  </c15:fullRef>
                </c:ext>
              </c:extLst>
              <c:f>grädde!$A$29:$A$41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grädde!$D$12:$D$41</c15:sqref>
                  </c15:fullRef>
                </c:ext>
              </c:extLst>
              <c:f>grädde!$D$29:$D$41</c:f>
              <c:numCache>
                <c:formatCode>#\ ##0.0</c:formatCode>
                <c:ptCount val="13"/>
                <c:pt idx="0">
                  <c:v>1.405</c:v>
                </c:pt>
                <c:pt idx="1">
                  <c:v>5.7679999999999998</c:v>
                </c:pt>
                <c:pt idx="2">
                  <c:v>3.694</c:v>
                </c:pt>
                <c:pt idx="3">
                  <c:v>4.3920000000000003</c:v>
                </c:pt>
                <c:pt idx="4">
                  <c:v>5.4109999999999996</c:v>
                </c:pt>
                <c:pt idx="5">
                  <c:v>3.7589999999999999</c:v>
                </c:pt>
                <c:pt idx="6">
                  <c:v>1.0760000000000001</c:v>
                </c:pt>
                <c:pt idx="7">
                  <c:v>1.2749999999999999</c:v>
                </c:pt>
                <c:pt idx="8">
                  <c:v>1.806</c:v>
                </c:pt>
                <c:pt idx="9">
                  <c:v>2.8450000000000002</c:v>
                </c:pt>
                <c:pt idx="10">
                  <c:v>6.2880000000000003</c:v>
                </c:pt>
                <c:pt idx="11">
                  <c:v>3.4180000000000001</c:v>
                </c:pt>
                <c:pt idx="12">
                  <c:v>1.4910000000000001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F3-4BA4-8C63-342E743C5554}"/>
            </c:ext>
          </c:extLst>
        </c:ser>
        <c:ser>
          <c:idx val="4"/>
          <c:order val="4"/>
          <c:tx>
            <c:strRef>
              <c:f>grädde!$E$11</c:f>
              <c:strCache>
                <c:ptCount val="1"/>
                <c:pt idx="0">
                  <c:v>Totalkonsumtion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grädde!$A$12:$A$41</c15:sqref>
                  </c15:fullRef>
                </c:ext>
              </c:extLst>
              <c:f>grädde!$A$29:$A$41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grädde!$E$12:$E$41</c15:sqref>
                  </c15:fullRef>
                </c:ext>
              </c:extLst>
              <c:f>grädde!$E$29:$E$41</c:f>
              <c:numCache>
                <c:formatCode>#\ ##0.0</c:formatCode>
                <c:ptCount val="13"/>
                <c:pt idx="0">
                  <c:v>145.18800000000002</c:v>
                </c:pt>
                <c:pt idx="1">
                  <c:v>133.113</c:v>
                </c:pt>
                <c:pt idx="2">
                  <c:v>134.89500000000001</c:v>
                </c:pt>
                <c:pt idx="3">
                  <c:v>145.31400000000002</c:v>
                </c:pt>
                <c:pt idx="4">
                  <c:v>147.12</c:v>
                </c:pt>
                <c:pt idx="5">
                  <c:v>130.214</c:v>
                </c:pt>
                <c:pt idx="6">
                  <c:v>99.970000000000013</c:v>
                </c:pt>
                <c:pt idx="7">
                  <c:v>95.078999999999994</c:v>
                </c:pt>
                <c:pt idx="8">
                  <c:v>95.491</c:v>
                </c:pt>
                <c:pt idx="9">
                  <c:v>82.956999999999994</c:v>
                </c:pt>
                <c:pt idx="10">
                  <c:v>76.64500000000001</c:v>
                </c:pt>
                <c:pt idx="11">
                  <c:v>77.588999999999984</c:v>
                </c:pt>
                <c:pt idx="12">
                  <c:v>84.697000000000003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F3-4BA4-8C63-342E743C5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298079"/>
        <c:axId val="26236463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grädde!$A$11</c15:sqref>
                        </c15:formulaRef>
                      </c:ext>
                    </c:extLst>
                    <c:strCache>
                      <c:ptCount val="1"/>
                      <c:pt idx="0">
                        <c:v>År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grädde!$A$12:$A$41</c15:sqref>
                        </c15:fullRef>
                        <c15:formulaRef>
                          <c15:sqref>grädde!$A$29:$A$41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  <c:pt idx="11">
                        <c:v>2023</c:v>
                      </c:pt>
                      <c:pt idx="12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grädde!$A$12:$A$41</c15:sqref>
                        </c15:fullRef>
                        <c15:formulaRef>
                          <c15:sqref>grädde!$A$29:$A$41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  <c:pt idx="11">
                        <c:v>2023</c:v>
                      </c:pt>
                      <c:pt idx="12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CFF3-4BA4-8C63-342E743C5554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5"/>
          <c:order val="5"/>
          <c:tx>
            <c:strRef>
              <c:f>grädde!$F$11</c:f>
              <c:strCache>
                <c:ptCount val="1"/>
                <c:pt idx="0">
                  <c:v>Svensk försörjningsgrad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grädde!$A$12:$A$41</c15:sqref>
                  </c15:fullRef>
                </c:ext>
              </c:extLst>
              <c:f>grädde!$A$29:$A$41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grädde!$F$12:$F$41</c15:sqref>
                  </c15:fullRef>
                </c:ext>
              </c:extLst>
              <c:f>grädde!$F$29:$F$41</c:f>
              <c:numCache>
                <c:formatCode>0.0%</c:formatCode>
                <c:ptCount val="13"/>
                <c:pt idx="0">
                  <c:v>0.77623495054687708</c:v>
                </c:pt>
                <c:pt idx="1">
                  <c:v>0.77978860066259492</c:v>
                </c:pt>
                <c:pt idx="2">
                  <c:v>0.77986582156492079</c:v>
                </c:pt>
                <c:pt idx="3">
                  <c:v>0.77349739185487976</c:v>
                </c:pt>
                <c:pt idx="4">
                  <c:v>0.76583741163675911</c:v>
                </c:pt>
                <c:pt idx="5">
                  <c:v>0.80882240004914985</c:v>
                </c:pt>
                <c:pt idx="6">
                  <c:v>0.71441432429728913</c:v>
                </c:pt>
                <c:pt idx="7">
                  <c:v>0.74169900819318668</c:v>
                </c:pt>
                <c:pt idx="8">
                  <c:v>0.77567519452094957</c:v>
                </c:pt>
                <c:pt idx="9">
                  <c:v>0.79414636498426894</c:v>
                </c:pt>
                <c:pt idx="10">
                  <c:v>0.83880227020679754</c:v>
                </c:pt>
                <c:pt idx="11">
                  <c:v>0.86197785768601232</c:v>
                </c:pt>
                <c:pt idx="12">
                  <c:v>0.84170631781527094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3-47A2-BC26-5156BC7CD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079744"/>
        <c:axId val="755416976"/>
      </c:lineChart>
      <c:catAx>
        <c:axId val="1697298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6236463"/>
        <c:crosses val="autoZero"/>
        <c:auto val="1"/>
        <c:lblAlgn val="ctr"/>
        <c:lblOffset val="100"/>
        <c:noMultiLvlLbl val="0"/>
      </c:catAx>
      <c:valAx>
        <c:axId val="26236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tusen ton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97298079"/>
        <c:crosses val="autoZero"/>
        <c:crossBetween val="between"/>
      </c:valAx>
      <c:valAx>
        <c:axId val="7554169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svensk försörjnngsgrad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73079744"/>
        <c:crosses val="max"/>
        <c:crossBetween val="between"/>
      </c:valAx>
      <c:catAx>
        <c:axId val="1373079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5416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Svensk marknadsbalans</a:t>
            </a:r>
            <a:r>
              <a:rPr lang="sv-SE" baseline="0"/>
              <a:t> syrade mejeriprodukter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'syrade produkter'!$B$10</c:f>
              <c:strCache>
                <c:ptCount val="1"/>
                <c:pt idx="0">
                  <c:v>Produktion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'syrade produkter'!$A$11:$A$40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'syrade produkter'!$B$11:$B$40</c:f>
              <c:numCache>
                <c:formatCode>#\ ##0.0</c:formatCode>
                <c:ptCount val="30"/>
                <c:pt idx="0">
                  <c:v>251</c:v>
                </c:pt>
                <c:pt idx="1">
                  <c:v>245</c:v>
                </c:pt>
                <c:pt idx="2">
                  <c:v>238</c:v>
                </c:pt>
                <c:pt idx="3">
                  <c:v>265</c:v>
                </c:pt>
                <c:pt idx="4">
                  <c:v>268</c:v>
                </c:pt>
                <c:pt idx="5">
                  <c:v>261</c:v>
                </c:pt>
                <c:pt idx="6">
                  <c:v>260</c:v>
                </c:pt>
                <c:pt idx="7">
                  <c:v>269</c:v>
                </c:pt>
                <c:pt idx="8">
                  <c:v>266</c:v>
                </c:pt>
                <c:pt idx="9">
                  <c:v>263</c:v>
                </c:pt>
                <c:pt idx="10">
                  <c:v>265</c:v>
                </c:pt>
                <c:pt idx="11">
                  <c:v>267</c:v>
                </c:pt>
                <c:pt idx="12">
                  <c:v>265</c:v>
                </c:pt>
                <c:pt idx="13">
                  <c:v>272</c:v>
                </c:pt>
                <c:pt idx="14">
                  <c:v>264</c:v>
                </c:pt>
                <c:pt idx="15">
                  <c:v>264</c:v>
                </c:pt>
                <c:pt idx="16">
                  <c:v>262</c:v>
                </c:pt>
                <c:pt idx="17">
                  <c:v>254</c:v>
                </c:pt>
                <c:pt idx="18">
                  <c:v>249</c:v>
                </c:pt>
                <c:pt idx="19">
                  <c:v>246.93</c:v>
                </c:pt>
                <c:pt idx="20">
                  <c:v>245.68</c:v>
                </c:pt>
                <c:pt idx="21">
                  <c:v>242.13</c:v>
                </c:pt>
                <c:pt idx="22">
                  <c:v>238.02</c:v>
                </c:pt>
                <c:pt idx="23">
                  <c:v>237.21</c:v>
                </c:pt>
                <c:pt idx="24">
                  <c:v>230.8</c:v>
                </c:pt>
                <c:pt idx="25">
                  <c:v>236</c:v>
                </c:pt>
                <c:pt idx="26">
                  <c:v>229.63</c:v>
                </c:pt>
                <c:pt idx="27">
                  <c:v>224.79</c:v>
                </c:pt>
                <c:pt idx="28">
                  <c:v>223.66</c:v>
                </c:pt>
                <c:pt idx="29">
                  <c:v>224.34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F4-4EF5-9A12-BF28308769A0}"/>
            </c:ext>
          </c:extLst>
        </c:ser>
        <c:ser>
          <c:idx val="2"/>
          <c:order val="1"/>
          <c:tx>
            <c:strRef>
              <c:f>'syrade produkter'!$C$10</c:f>
              <c:strCache>
                <c:ptCount val="1"/>
                <c:pt idx="0">
                  <c:v>Import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'syrade produkter'!$A$11:$A$40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'syrade produkter'!$C$11:$C$40</c:f>
              <c:numCache>
                <c:formatCode>#\ ##0.0</c:formatCode>
                <c:ptCount val="30"/>
                <c:pt idx="0">
                  <c:v>10.599</c:v>
                </c:pt>
                <c:pt idx="1">
                  <c:v>8.8019999999999996</c:v>
                </c:pt>
                <c:pt idx="2">
                  <c:v>10.33</c:v>
                </c:pt>
                <c:pt idx="3">
                  <c:v>9.5540000000000003</c:v>
                </c:pt>
                <c:pt idx="4">
                  <c:v>15.606999999999999</c:v>
                </c:pt>
                <c:pt idx="5">
                  <c:v>14.977</c:v>
                </c:pt>
                <c:pt idx="6">
                  <c:v>27.841000000000001</c:v>
                </c:pt>
                <c:pt idx="7">
                  <c:v>29.84</c:v>
                </c:pt>
                <c:pt idx="8">
                  <c:v>36.856999999999999</c:v>
                </c:pt>
                <c:pt idx="9">
                  <c:v>42.534999999999997</c:v>
                </c:pt>
                <c:pt idx="10">
                  <c:v>48.279000000000003</c:v>
                </c:pt>
                <c:pt idx="11">
                  <c:v>52.645000000000003</c:v>
                </c:pt>
                <c:pt idx="12">
                  <c:v>59.372</c:v>
                </c:pt>
                <c:pt idx="13">
                  <c:v>66.825999999999993</c:v>
                </c:pt>
                <c:pt idx="14">
                  <c:v>67.224999999999994</c:v>
                </c:pt>
                <c:pt idx="15">
                  <c:v>72.13</c:v>
                </c:pt>
                <c:pt idx="16">
                  <c:v>76.260999999999996</c:v>
                </c:pt>
                <c:pt idx="17">
                  <c:v>88.152000000000001</c:v>
                </c:pt>
                <c:pt idx="18">
                  <c:v>97.477999999999994</c:v>
                </c:pt>
                <c:pt idx="19">
                  <c:v>106.477</c:v>
                </c:pt>
                <c:pt idx="20">
                  <c:v>102.77800000000001</c:v>
                </c:pt>
                <c:pt idx="21">
                  <c:v>94.26</c:v>
                </c:pt>
                <c:pt idx="22">
                  <c:v>89.081000000000003</c:v>
                </c:pt>
                <c:pt idx="23">
                  <c:v>82.554000000000002</c:v>
                </c:pt>
                <c:pt idx="24">
                  <c:v>89.891999999999996</c:v>
                </c:pt>
                <c:pt idx="25">
                  <c:v>85.581999999999994</c:v>
                </c:pt>
                <c:pt idx="26">
                  <c:v>83.56</c:v>
                </c:pt>
                <c:pt idx="27">
                  <c:v>80.978999999999999</c:v>
                </c:pt>
                <c:pt idx="28">
                  <c:v>78.674999999999997</c:v>
                </c:pt>
                <c:pt idx="29">
                  <c:v>77.95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F4-4EF5-9A12-BF28308769A0}"/>
            </c:ext>
          </c:extLst>
        </c:ser>
        <c:ser>
          <c:idx val="3"/>
          <c:order val="2"/>
          <c:tx>
            <c:strRef>
              <c:f>'syrade produkter'!$D$10</c:f>
              <c:strCache>
                <c:ptCount val="1"/>
                <c:pt idx="0">
                  <c:v>Export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'syrade produkter'!$A$11:$A$40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'syrade produkter'!$D$11:$D$40</c:f>
              <c:numCache>
                <c:formatCode>#\ ##0.0</c:formatCode>
                <c:ptCount val="30"/>
                <c:pt idx="0">
                  <c:v>11.346</c:v>
                </c:pt>
                <c:pt idx="1">
                  <c:v>10.548999999999999</c:v>
                </c:pt>
                <c:pt idx="2">
                  <c:v>9.3480000000000008</c:v>
                </c:pt>
                <c:pt idx="3">
                  <c:v>6.952</c:v>
                </c:pt>
                <c:pt idx="4">
                  <c:v>5.7759999999999998</c:v>
                </c:pt>
                <c:pt idx="5">
                  <c:v>4.4610000000000003</c:v>
                </c:pt>
                <c:pt idx="6">
                  <c:v>3.907</c:v>
                </c:pt>
                <c:pt idx="7">
                  <c:v>1.4590000000000001</c:v>
                </c:pt>
                <c:pt idx="8">
                  <c:v>2.1259999999999999</c:v>
                </c:pt>
                <c:pt idx="9">
                  <c:v>6.7850000000000001</c:v>
                </c:pt>
                <c:pt idx="10">
                  <c:v>5.9960000000000004</c:v>
                </c:pt>
                <c:pt idx="11">
                  <c:v>5.88</c:v>
                </c:pt>
                <c:pt idx="12">
                  <c:v>5.968</c:v>
                </c:pt>
                <c:pt idx="13">
                  <c:v>6.3710000000000004</c:v>
                </c:pt>
                <c:pt idx="14">
                  <c:v>7.6070000000000002</c:v>
                </c:pt>
                <c:pt idx="15">
                  <c:v>10.135999999999999</c:v>
                </c:pt>
                <c:pt idx="16">
                  <c:v>10.775</c:v>
                </c:pt>
                <c:pt idx="17">
                  <c:v>9.2919999999999998</c:v>
                </c:pt>
                <c:pt idx="18">
                  <c:v>13.349</c:v>
                </c:pt>
                <c:pt idx="19">
                  <c:v>14.32</c:v>
                </c:pt>
                <c:pt idx="20">
                  <c:v>13.818</c:v>
                </c:pt>
                <c:pt idx="21">
                  <c:v>13.025</c:v>
                </c:pt>
                <c:pt idx="22">
                  <c:v>15.356</c:v>
                </c:pt>
                <c:pt idx="23">
                  <c:v>17.355</c:v>
                </c:pt>
                <c:pt idx="24">
                  <c:v>17.821999999999999</c:v>
                </c:pt>
                <c:pt idx="25">
                  <c:v>22.396999999999998</c:v>
                </c:pt>
                <c:pt idx="26">
                  <c:v>16.504999999999999</c:v>
                </c:pt>
                <c:pt idx="27">
                  <c:v>15.032999999999999</c:v>
                </c:pt>
                <c:pt idx="28">
                  <c:v>17.477</c:v>
                </c:pt>
                <c:pt idx="29">
                  <c:v>20.001000000000001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F4-4EF5-9A12-BF28308769A0}"/>
            </c:ext>
          </c:extLst>
        </c:ser>
        <c:ser>
          <c:idx val="4"/>
          <c:order val="3"/>
          <c:tx>
            <c:strRef>
              <c:f>'syrade produkter'!$E$10</c:f>
              <c:strCache>
                <c:ptCount val="1"/>
                <c:pt idx="0">
                  <c:v>Totalkonsumtion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'syrade produkter'!$A$11:$A$40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'syrade produkter'!$E$11:$E$40</c:f>
              <c:numCache>
                <c:formatCode>#\ ##0.0</c:formatCode>
                <c:ptCount val="30"/>
                <c:pt idx="0">
                  <c:v>250.25299999999999</c:v>
                </c:pt>
                <c:pt idx="1">
                  <c:v>243.25299999999999</c:v>
                </c:pt>
                <c:pt idx="2">
                  <c:v>238.982</c:v>
                </c:pt>
                <c:pt idx="3">
                  <c:v>267.60199999999998</c:v>
                </c:pt>
                <c:pt idx="4">
                  <c:v>277.83099999999996</c:v>
                </c:pt>
                <c:pt idx="5">
                  <c:v>271.51599999999996</c:v>
                </c:pt>
                <c:pt idx="6">
                  <c:v>283.93400000000003</c:v>
                </c:pt>
                <c:pt idx="7">
                  <c:v>297.38099999999997</c:v>
                </c:pt>
                <c:pt idx="8">
                  <c:v>300.73099999999999</c:v>
                </c:pt>
                <c:pt idx="9">
                  <c:v>298.74999999999994</c:v>
                </c:pt>
                <c:pt idx="10">
                  <c:v>307.28300000000002</c:v>
                </c:pt>
                <c:pt idx="11">
                  <c:v>313.76499999999999</c:v>
                </c:pt>
                <c:pt idx="12">
                  <c:v>318.404</c:v>
                </c:pt>
                <c:pt idx="13">
                  <c:v>332.45500000000004</c:v>
                </c:pt>
                <c:pt idx="14">
                  <c:v>323.61799999999999</c:v>
                </c:pt>
                <c:pt idx="15">
                  <c:v>325.99399999999997</c:v>
                </c:pt>
                <c:pt idx="16">
                  <c:v>327.48599999999999</c:v>
                </c:pt>
                <c:pt idx="17">
                  <c:v>332.86</c:v>
                </c:pt>
                <c:pt idx="18">
                  <c:v>333.12900000000002</c:v>
                </c:pt>
                <c:pt idx="19">
                  <c:v>339.08700000000005</c:v>
                </c:pt>
                <c:pt idx="20">
                  <c:v>334.64000000000004</c:v>
                </c:pt>
                <c:pt idx="21">
                  <c:v>323.36500000000001</c:v>
                </c:pt>
                <c:pt idx="22">
                  <c:v>311.745</c:v>
                </c:pt>
                <c:pt idx="23">
                  <c:v>302.40899999999999</c:v>
                </c:pt>
                <c:pt idx="24">
                  <c:v>302.87</c:v>
                </c:pt>
                <c:pt idx="25">
                  <c:v>299.185</c:v>
                </c:pt>
                <c:pt idx="26">
                  <c:v>296.685</c:v>
                </c:pt>
                <c:pt idx="27">
                  <c:v>290.73599999999999</c:v>
                </c:pt>
                <c:pt idx="28">
                  <c:v>284.858</c:v>
                </c:pt>
                <c:pt idx="29">
                  <c:v>282.28900000000004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F4-4EF5-9A12-BF2830876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896271"/>
        <c:axId val="2051152511"/>
      </c:lineChart>
      <c:lineChart>
        <c:grouping val="standard"/>
        <c:varyColors val="0"/>
        <c:ser>
          <c:idx val="5"/>
          <c:order val="4"/>
          <c:tx>
            <c:strRef>
              <c:f>'syrade produkter'!$F$10</c:f>
              <c:strCache>
                <c:ptCount val="1"/>
                <c:pt idx="0">
                  <c:v>Svensk försörjningsgrad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'syrade produkter'!$A$11:$A$40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'syrade produkter'!$F$11:$F$40</c:f>
              <c:numCache>
                <c:formatCode>0.0%</c:formatCode>
                <c:ptCount val="30"/>
                <c:pt idx="0">
                  <c:v>1.0029849792010486</c:v>
                </c:pt>
                <c:pt idx="1">
                  <c:v>1.0071818230402092</c:v>
                </c:pt>
                <c:pt idx="2">
                  <c:v>0.99589090391744983</c:v>
                </c:pt>
                <c:pt idx="3">
                  <c:v>0.99027660480863378</c:v>
                </c:pt>
                <c:pt idx="4">
                  <c:v>0.96461517973156352</c:v>
                </c:pt>
                <c:pt idx="5">
                  <c:v>0.96126931746195454</c:v>
                </c:pt>
                <c:pt idx="6">
                  <c:v>0.91570576260680292</c:v>
                </c:pt>
                <c:pt idx="7">
                  <c:v>0.90456350607469882</c:v>
                </c:pt>
                <c:pt idx="8">
                  <c:v>0.88451140720444521</c:v>
                </c:pt>
                <c:pt idx="9">
                  <c:v>0.88033472803347301</c:v>
                </c:pt>
                <c:pt idx="10">
                  <c:v>0.86239720388046193</c:v>
                </c:pt>
                <c:pt idx="11">
                  <c:v>0.85095533281277391</c:v>
                </c:pt>
                <c:pt idx="12">
                  <c:v>0.83227597643245688</c:v>
                </c:pt>
                <c:pt idx="13">
                  <c:v>0.81815584064008651</c:v>
                </c:pt>
                <c:pt idx="14">
                  <c:v>0.81577662552762831</c:v>
                </c:pt>
                <c:pt idx="15">
                  <c:v>0.80983085578262182</c:v>
                </c:pt>
                <c:pt idx="16">
                  <c:v>0.80003419993526448</c:v>
                </c:pt>
                <c:pt idx="17">
                  <c:v>0.76308357868172805</c:v>
                </c:pt>
                <c:pt idx="18">
                  <c:v>0.74745819187161722</c:v>
                </c:pt>
                <c:pt idx="19">
                  <c:v>0.72822019127834436</c:v>
                </c:pt>
                <c:pt idx="20">
                  <c:v>0.73416208462825716</c:v>
                </c:pt>
                <c:pt idx="21">
                  <c:v>0.74878233575062236</c:v>
                </c:pt>
                <c:pt idx="22">
                  <c:v>0.76350863686666992</c:v>
                </c:pt>
                <c:pt idx="23">
                  <c:v>0.78440125789907056</c:v>
                </c:pt>
                <c:pt idx="24">
                  <c:v>0.76204312081090897</c:v>
                </c:pt>
                <c:pt idx="25">
                  <c:v>0.78880959941173523</c:v>
                </c:pt>
                <c:pt idx="26">
                  <c:v>0.77398587727724688</c:v>
                </c:pt>
                <c:pt idx="27">
                  <c:v>0.77317566452038966</c:v>
                </c:pt>
                <c:pt idx="28">
                  <c:v>0.78516313391233528</c:v>
                </c:pt>
                <c:pt idx="29">
                  <c:v>0.79471747039381613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F4-4EF5-9A12-BF2830876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8831"/>
        <c:axId val="26210255"/>
      </c:lineChart>
      <c:catAx>
        <c:axId val="2050896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51152511"/>
        <c:crosses val="autoZero"/>
        <c:auto val="1"/>
        <c:lblAlgn val="ctr"/>
        <c:lblOffset val="100"/>
        <c:noMultiLvlLbl val="0"/>
      </c:catAx>
      <c:valAx>
        <c:axId val="2051152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tusen ton</a:t>
                </a:r>
              </a:p>
            </c:rich>
          </c:tx>
          <c:layout>
            <c:manualLayout>
              <c:xMode val="edge"/>
              <c:yMode val="edge"/>
              <c:x val="8.0321285140562242E-3"/>
              <c:y val="0.349564822915654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50896271"/>
        <c:crosses val="autoZero"/>
        <c:crossBetween val="between"/>
      </c:valAx>
      <c:valAx>
        <c:axId val="26210255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svensk</a:t>
                </a:r>
                <a:r>
                  <a:rPr lang="sv-SE" baseline="0"/>
                  <a:t> försörjningsgrad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3398831"/>
        <c:crosses val="max"/>
        <c:crossBetween val="between"/>
      </c:valAx>
      <c:catAx>
        <c:axId val="2339883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21025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sv-SE"/>
              <a:t>Svensk</a:t>
            </a:r>
            <a:r>
              <a:rPr lang="sv-SE" baseline="0"/>
              <a:t> marknadsbalans smör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smör!$B$11</c:f>
              <c:strCache>
                <c:ptCount val="1"/>
                <c:pt idx="0">
                  <c:v>Produktion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smör!$A$12:$A$41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smör!$B$12:$B$41</c:f>
              <c:numCache>
                <c:formatCode>#\ ##0.0</c:formatCode>
                <c:ptCount val="30"/>
                <c:pt idx="0">
                  <c:v>28</c:v>
                </c:pt>
                <c:pt idx="1">
                  <c:v>30.1</c:v>
                </c:pt>
                <c:pt idx="2">
                  <c:v>32.700000000000003</c:v>
                </c:pt>
                <c:pt idx="3">
                  <c:v>30.9</c:v>
                </c:pt>
                <c:pt idx="4">
                  <c:v>26.1</c:v>
                </c:pt>
                <c:pt idx="5">
                  <c:v>29.8</c:v>
                </c:pt>
                <c:pt idx="6">
                  <c:v>30.2</c:v>
                </c:pt>
                <c:pt idx="7">
                  <c:v>28.5</c:v>
                </c:pt>
                <c:pt idx="8">
                  <c:v>30.2</c:v>
                </c:pt>
                <c:pt idx="9">
                  <c:v>32.1</c:v>
                </c:pt>
                <c:pt idx="10">
                  <c:v>26.9</c:v>
                </c:pt>
                <c:pt idx="11">
                  <c:v>26.1</c:v>
                </c:pt>
                <c:pt idx="12">
                  <c:v>21.4</c:v>
                </c:pt>
                <c:pt idx="13">
                  <c:v>21</c:v>
                </c:pt>
                <c:pt idx="14">
                  <c:v>23.7</c:v>
                </c:pt>
                <c:pt idx="15">
                  <c:v>18.600000000000001</c:v>
                </c:pt>
                <c:pt idx="16">
                  <c:v>17.3</c:v>
                </c:pt>
                <c:pt idx="17">
                  <c:v>17.600000000000001</c:v>
                </c:pt>
                <c:pt idx="18">
                  <c:v>17</c:v>
                </c:pt>
                <c:pt idx="19">
                  <c:v>16.899999999999999</c:v>
                </c:pt>
                <c:pt idx="20">
                  <c:v>16.45</c:v>
                </c:pt>
                <c:pt idx="21">
                  <c:v>16.48</c:v>
                </c:pt>
                <c:pt idx="22">
                  <c:v>16.29</c:v>
                </c:pt>
                <c:pt idx="23">
                  <c:v>15.3</c:v>
                </c:pt>
                <c:pt idx="24">
                  <c:v>16.079999999999998</c:v>
                </c:pt>
                <c:pt idx="25">
                  <c:v>16.63</c:v>
                </c:pt>
                <c:pt idx="26">
                  <c:v>17.09</c:v>
                </c:pt>
                <c:pt idx="27">
                  <c:v>19.11</c:v>
                </c:pt>
                <c:pt idx="28">
                  <c:v>21.15</c:v>
                </c:pt>
                <c:pt idx="29">
                  <c:v>19.8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5D-440D-B8E3-0151671C5523}"/>
            </c:ext>
          </c:extLst>
        </c:ser>
        <c:ser>
          <c:idx val="2"/>
          <c:order val="2"/>
          <c:tx>
            <c:strRef>
              <c:f>smör!$C$11</c:f>
              <c:strCache>
                <c:ptCount val="1"/>
                <c:pt idx="0">
                  <c:v>Import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smör!$A$12:$A$41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smör!$C$12:$C$41</c:f>
              <c:numCache>
                <c:formatCode>#\ ##0.0</c:formatCode>
                <c:ptCount val="30"/>
                <c:pt idx="0">
                  <c:v>0.122</c:v>
                </c:pt>
                <c:pt idx="1">
                  <c:v>0.17399999999999999</c:v>
                </c:pt>
                <c:pt idx="2">
                  <c:v>0.72299999999999998</c:v>
                </c:pt>
                <c:pt idx="3">
                  <c:v>0.502</c:v>
                </c:pt>
                <c:pt idx="4">
                  <c:v>0.18</c:v>
                </c:pt>
                <c:pt idx="5">
                  <c:v>0.13100000000000001</c:v>
                </c:pt>
                <c:pt idx="6">
                  <c:v>0.18099999999999999</c:v>
                </c:pt>
                <c:pt idx="7">
                  <c:v>0.99</c:v>
                </c:pt>
                <c:pt idx="8">
                  <c:v>0.66800000000000004</c:v>
                </c:pt>
                <c:pt idx="9">
                  <c:v>1.071</c:v>
                </c:pt>
                <c:pt idx="10">
                  <c:v>5.359</c:v>
                </c:pt>
                <c:pt idx="11">
                  <c:v>7.61</c:v>
                </c:pt>
                <c:pt idx="12">
                  <c:v>7.9320000000000004</c:v>
                </c:pt>
                <c:pt idx="13">
                  <c:v>7.51</c:v>
                </c:pt>
                <c:pt idx="14">
                  <c:v>9.5589999999999993</c:v>
                </c:pt>
                <c:pt idx="15">
                  <c:v>12.586</c:v>
                </c:pt>
                <c:pt idx="16">
                  <c:v>13.968</c:v>
                </c:pt>
                <c:pt idx="17">
                  <c:v>15.038</c:v>
                </c:pt>
                <c:pt idx="18">
                  <c:v>10.603999999999999</c:v>
                </c:pt>
                <c:pt idx="19">
                  <c:v>10.566000000000001</c:v>
                </c:pt>
                <c:pt idx="20">
                  <c:v>12.877000000000001</c:v>
                </c:pt>
                <c:pt idx="21">
                  <c:v>13.574</c:v>
                </c:pt>
                <c:pt idx="22">
                  <c:v>13.429</c:v>
                </c:pt>
                <c:pt idx="23">
                  <c:v>15.894</c:v>
                </c:pt>
                <c:pt idx="24">
                  <c:v>15.068</c:v>
                </c:pt>
                <c:pt idx="25">
                  <c:v>16.219000000000001</c:v>
                </c:pt>
                <c:pt idx="26">
                  <c:v>16.22</c:v>
                </c:pt>
                <c:pt idx="27">
                  <c:v>14.336</c:v>
                </c:pt>
                <c:pt idx="28">
                  <c:v>15.186</c:v>
                </c:pt>
                <c:pt idx="29">
                  <c:v>13.957000000000001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5D-440D-B8E3-0151671C5523}"/>
            </c:ext>
          </c:extLst>
        </c:ser>
        <c:ser>
          <c:idx val="3"/>
          <c:order val="3"/>
          <c:tx>
            <c:strRef>
              <c:f>smör!$D$11</c:f>
              <c:strCache>
                <c:ptCount val="1"/>
                <c:pt idx="0">
                  <c:v>Export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smör!$A$12:$A$41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smör!$D$12:$D$41</c:f>
              <c:numCache>
                <c:formatCode>#\ ##0.0</c:formatCode>
                <c:ptCount val="30"/>
                <c:pt idx="0">
                  <c:v>22.812999999999999</c:v>
                </c:pt>
                <c:pt idx="1">
                  <c:v>17.677</c:v>
                </c:pt>
                <c:pt idx="2">
                  <c:v>22.094000000000001</c:v>
                </c:pt>
                <c:pt idx="3">
                  <c:v>17.132999999999999</c:v>
                </c:pt>
                <c:pt idx="4">
                  <c:v>16.375</c:v>
                </c:pt>
                <c:pt idx="5">
                  <c:v>17.670000000000002</c:v>
                </c:pt>
                <c:pt idx="6">
                  <c:v>18.872</c:v>
                </c:pt>
                <c:pt idx="7">
                  <c:v>17.111999999999998</c:v>
                </c:pt>
                <c:pt idx="8">
                  <c:v>18.056000000000001</c:v>
                </c:pt>
                <c:pt idx="9">
                  <c:v>23.486000000000001</c:v>
                </c:pt>
                <c:pt idx="10">
                  <c:v>23.861000000000001</c:v>
                </c:pt>
                <c:pt idx="11">
                  <c:v>27.18</c:v>
                </c:pt>
                <c:pt idx="12">
                  <c:v>21.288</c:v>
                </c:pt>
                <c:pt idx="13">
                  <c:v>19.248999999999999</c:v>
                </c:pt>
                <c:pt idx="14">
                  <c:v>20.254000000000001</c:v>
                </c:pt>
                <c:pt idx="15">
                  <c:v>5.0330000000000004</c:v>
                </c:pt>
                <c:pt idx="16">
                  <c:v>1.786</c:v>
                </c:pt>
                <c:pt idx="17">
                  <c:v>2.323</c:v>
                </c:pt>
                <c:pt idx="18">
                  <c:v>3.6480000000000001</c:v>
                </c:pt>
                <c:pt idx="19">
                  <c:v>1.8340000000000001</c:v>
                </c:pt>
                <c:pt idx="20">
                  <c:v>1.3080000000000001</c:v>
                </c:pt>
                <c:pt idx="21">
                  <c:v>1.022</c:v>
                </c:pt>
                <c:pt idx="22">
                  <c:v>1.8140000000000001</c:v>
                </c:pt>
                <c:pt idx="23">
                  <c:v>3.621</c:v>
                </c:pt>
                <c:pt idx="24">
                  <c:v>2.48</c:v>
                </c:pt>
                <c:pt idx="25">
                  <c:v>2.79</c:v>
                </c:pt>
                <c:pt idx="26">
                  <c:v>3.0950000000000002</c:v>
                </c:pt>
                <c:pt idx="27">
                  <c:v>2.4260000000000002</c:v>
                </c:pt>
                <c:pt idx="28">
                  <c:v>7.383</c:v>
                </c:pt>
                <c:pt idx="29">
                  <c:v>4.4779999999999998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5D-440D-B8E3-0151671C5523}"/>
            </c:ext>
          </c:extLst>
        </c:ser>
        <c:ser>
          <c:idx val="4"/>
          <c:order val="4"/>
          <c:tx>
            <c:strRef>
              <c:f>smör!$E$11</c:f>
              <c:strCache>
                <c:ptCount val="1"/>
                <c:pt idx="0">
                  <c:v>Totalkonsumtion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smör!$A$12:$A$41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smör!$E$12:$E$41</c:f>
              <c:numCache>
                <c:formatCode>#\ ##0.0</c:formatCode>
                <c:ptCount val="30"/>
                <c:pt idx="0">
                  <c:v>5.3090000000000011</c:v>
                </c:pt>
                <c:pt idx="1">
                  <c:v>12.597000000000001</c:v>
                </c:pt>
                <c:pt idx="2">
                  <c:v>11.329000000000001</c:v>
                </c:pt>
                <c:pt idx="3">
                  <c:v>14.268999999999998</c:v>
                </c:pt>
                <c:pt idx="4">
                  <c:v>9.9050000000000011</c:v>
                </c:pt>
                <c:pt idx="5">
                  <c:v>12.260999999999999</c:v>
                </c:pt>
                <c:pt idx="6">
                  <c:v>11.509</c:v>
                </c:pt>
                <c:pt idx="7">
                  <c:v>12.378</c:v>
                </c:pt>
                <c:pt idx="8">
                  <c:v>12.811999999999998</c:v>
                </c:pt>
                <c:pt idx="9">
                  <c:v>9.6849999999999987</c:v>
                </c:pt>
                <c:pt idx="10">
                  <c:v>8.3979999999999997</c:v>
                </c:pt>
                <c:pt idx="11">
                  <c:v>6.5300000000000011</c:v>
                </c:pt>
                <c:pt idx="12">
                  <c:v>8.0440000000000005</c:v>
                </c:pt>
                <c:pt idx="13">
                  <c:v>9.2609999999999992</c:v>
                </c:pt>
                <c:pt idx="14">
                  <c:v>13.004999999999999</c:v>
                </c:pt>
                <c:pt idx="15">
                  <c:v>26.152999999999999</c:v>
                </c:pt>
                <c:pt idx="16">
                  <c:v>29.481999999999999</c:v>
                </c:pt>
                <c:pt idx="17">
                  <c:v>30.315000000000005</c:v>
                </c:pt>
                <c:pt idx="18">
                  <c:v>23.956</c:v>
                </c:pt>
                <c:pt idx="19">
                  <c:v>25.632000000000001</c:v>
                </c:pt>
                <c:pt idx="20">
                  <c:v>28.018999999999998</c:v>
                </c:pt>
                <c:pt idx="21">
                  <c:v>29.032000000000004</c:v>
                </c:pt>
                <c:pt idx="22">
                  <c:v>27.905000000000001</c:v>
                </c:pt>
                <c:pt idx="23">
                  <c:v>27.573000000000004</c:v>
                </c:pt>
                <c:pt idx="24">
                  <c:v>28.667999999999996</c:v>
                </c:pt>
                <c:pt idx="25">
                  <c:v>30.059000000000005</c:v>
                </c:pt>
                <c:pt idx="26">
                  <c:v>30.215000000000003</c:v>
                </c:pt>
                <c:pt idx="27">
                  <c:v>31.019999999999996</c:v>
                </c:pt>
                <c:pt idx="28">
                  <c:v>28.952999999999999</c:v>
                </c:pt>
                <c:pt idx="29">
                  <c:v>29.279000000000003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5D-440D-B8E3-0151671C5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8996480"/>
        <c:axId val="213091715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smör!$A$11</c15:sqref>
                        </c15:formulaRef>
                      </c:ext>
                    </c:extLst>
                    <c:strCache>
                      <c:ptCount val="1"/>
                      <c:pt idx="0">
                        <c:v>År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smör!$A$12:$A$41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1995</c:v>
                      </c:pt>
                      <c:pt idx="1">
                        <c:v>1996</c:v>
                      </c:pt>
                      <c:pt idx="2">
                        <c:v>1997</c:v>
                      </c:pt>
                      <c:pt idx="3">
                        <c:v>1998</c:v>
                      </c:pt>
                      <c:pt idx="4">
                        <c:v>1999</c:v>
                      </c:pt>
                      <c:pt idx="5">
                        <c:v>2000</c:v>
                      </c:pt>
                      <c:pt idx="6">
                        <c:v>2001</c:v>
                      </c:pt>
                      <c:pt idx="7">
                        <c:v>2002</c:v>
                      </c:pt>
                      <c:pt idx="8">
                        <c:v>2003</c:v>
                      </c:pt>
                      <c:pt idx="9">
                        <c:v>2004</c:v>
                      </c:pt>
                      <c:pt idx="10">
                        <c:v>2005</c:v>
                      </c:pt>
                      <c:pt idx="11">
                        <c:v>2006</c:v>
                      </c:pt>
                      <c:pt idx="12">
                        <c:v>2007</c:v>
                      </c:pt>
                      <c:pt idx="13">
                        <c:v>2008</c:v>
                      </c:pt>
                      <c:pt idx="14">
                        <c:v>2009</c:v>
                      </c:pt>
                      <c:pt idx="15">
                        <c:v>2010</c:v>
                      </c:pt>
                      <c:pt idx="16">
                        <c:v>2011</c:v>
                      </c:pt>
                      <c:pt idx="17">
                        <c:v>2012</c:v>
                      </c:pt>
                      <c:pt idx="18">
                        <c:v>2013</c:v>
                      </c:pt>
                      <c:pt idx="19">
                        <c:v>2014</c:v>
                      </c:pt>
                      <c:pt idx="20">
                        <c:v>2015</c:v>
                      </c:pt>
                      <c:pt idx="21">
                        <c:v>2016</c:v>
                      </c:pt>
                      <c:pt idx="22">
                        <c:v>2017</c:v>
                      </c:pt>
                      <c:pt idx="23">
                        <c:v>2018</c:v>
                      </c:pt>
                      <c:pt idx="24">
                        <c:v>2019</c:v>
                      </c:pt>
                      <c:pt idx="25">
                        <c:v>2020</c:v>
                      </c:pt>
                      <c:pt idx="26">
                        <c:v>2021</c:v>
                      </c:pt>
                      <c:pt idx="27">
                        <c:v>2022</c:v>
                      </c:pt>
                      <c:pt idx="28">
                        <c:v>2023</c:v>
                      </c:pt>
                      <c:pt idx="29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smör!$A$12:$A$41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1995</c:v>
                      </c:pt>
                      <c:pt idx="1">
                        <c:v>1996</c:v>
                      </c:pt>
                      <c:pt idx="2">
                        <c:v>1997</c:v>
                      </c:pt>
                      <c:pt idx="3">
                        <c:v>1998</c:v>
                      </c:pt>
                      <c:pt idx="4">
                        <c:v>1999</c:v>
                      </c:pt>
                      <c:pt idx="5">
                        <c:v>2000</c:v>
                      </c:pt>
                      <c:pt idx="6">
                        <c:v>2001</c:v>
                      </c:pt>
                      <c:pt idx="7">
                        <c:v>2002</c:v>
                      </c:pt>
                      <c:pt idx="8">
                        <c:v>2003</c:v>
                      </c:pt>
                      <c:pt idx="9">
                        <c:v>2004</c:v>
                      </c:pt>
                      <c:pt idx="10">
                        <c:v>2005</c:v>
                      </c:pt>
                      <c:pt idx="11">
                        <c:v>2006</c:v>
                      </c:pt>
                      <c:pt idx="12">
                        <c:v>2007</c:v>
                      </c:pt>
                      <c:pt idx="13">
                        <c:v>2008</c:v>
                      </c:pt>
                      <c:pt idx="14">
                        <c:v>2009</c:v>
                      </c:pt>
                      <c:pt idx="15">
                        <c:v>2010</c:v>
                      </c:pt>
                      <c:pt idx="16">
                        <c:v>2011</c:v>
                      </c:pt>
                      <c:pt idx="17">
                        <c:v>2012</c:v>
                      </c:pt>
                      <c:pt idx="18">
                        <c:v>2013</c:v>
                      </c:pt>
                      <c:pt idx="19">
                        <c:v>2014</c:v>
                      </c:pt>
                      <c:pt idx="20">
                        <c:v>2015</c:v>
                      </c:pt>
                      <c:pt idx="21">
                        <c:v>2016</c:v>
                      </c:pt>
                      <c:pt idx="22">
                        <c:v>2017</c:v>
                      </c:pt>
                      <c:pt idx="23">
                        <c:v>2018</c:v>
                      </c:pt>
                      <c:pt idx="24">
                        <c:v>2019</c:v>
                      </c:pt>
                      <c:pt idx="25">
                        <c:v>2020</c:v>
                      </c:pt>
                      <c:pt idx="26">
                        <c:v>2021</c:v>
                      </c:pt>
                      <c:pt idx="27">
                        <c:v>2022</c:v>
                      </c:pt>
                      <c:pt idx="28">
                        <c:v>2023</c:v>
                      </c:pt>
                      <c:pt idx="29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405D-440D-B8E3-0151671C5523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5"/>
          <c:order val="5"/>
          <c:tx>
            <c:strRef>
              <c:f>smör!$F$11</c:f>
              <c:strCache>
                <c:ptCount val="1"/>
                <c:pt idx="0">
                  <c:v>Svensk försörjningsgrad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smör!$A$12:$A$41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smör!$F$12:$F$41</c:f>
              <c:numCache>
                <c:formatCode>0.0%</c:formatCode>
                <c:ptCount val="30"/>
                <c:pt idx="0">
                  <c:v>5.2740629120361637</c:v>
                </c:pt>
                <c:pt idx="1">
                  <c:v>2.3894578074144635</c:v>
                </c:pt>
                <c:pt idx="2">
                  <c:v>2.8863977403124723</c:v>
                </c:pt>
                <c:pt idx="3">
                  <c:v>2.1655336743990472</c:v>
                </c:pt>
                <c:pt idx="4">
                  <c:v>2.6350328117112567</c:v>
                </c:pt>
                <c:pt idx="5">
                  <c:v>2.4304705978305199</c:v>
                </c:pt>
                <c:pt idx="6">
                  <c:v>2.6240333651924579</c:v>
                </c:pt>
                <c:pt idx="7">
                  <c:v>2.302472127968977</c:v>
                </c:pt>
                <c:pt idx="8">
                  <c:v>2.3571651576646899</c:v>
                </c:pt>
                <c:pt idx="9">
                  <c:v>3.3144037170882816</c:v>
                </c:pt>
                <c:pt idx="10">
                  <c:v>3.2031436056203857</c:v>
                </c:pt>
                <c:pt idx="11">
                  <c:v>3.9969372128637053</c:v>
                </c:pt>
                <c:pt idx="12">
                  <c:v>2.6603679761312775</c:v>
                </c:pt>
                <c:pt idx="13">
                  <c:v>2.2675736961451247</c:v>
                </c:pt>
                <c:pt idx="14">
                  <c:v>1.8223760092272203</c:v>
                </c:pt>
                <c:pt idx="15">
                  <c:v>0.71119947998317601</c:v>
                </c:pt>
                <c:pt idx="16">
                  <c:v>0.5867987246455465</c:v>
                </c:pt>
                <c:pt idx="17">
                  <c:v>0.5805706745835395</c:v>
                </c:pt>
                <c:pt idx="18">
                  <c:v>0.70963432960427453</c:v>
                </c:pt>
                <c:pt idx="19">
                  <c:v>0.65933208489388251</c:v>
                </c:pt>
                <c:pt idx="20">
                  <c:v>0.58710160962204216</c:v>
                </c:pt>
                <c:pt idx="21">
                  <c:v>0.56764949021769073</c:v>
                </c:pt>
                <c:pt idx="22">
                  <c:v>0.58376635011646649</c:v>
                </c:pt>
                <c:pt idx="23">
                  <c:v>0.55489065390055481</c:v>
                </c:pt>
                <c:pt idx="24">
                  <c:v>0.56090414399330268</c:v>
                </c:pt>
                <c:pt idx="25">
                  <c:v>0.55324528427426045</c:v>
                </c:pt>
                <c:pt idx="26">
                  <c:v>0.56561310607314241</c:v>
                </c:pt>
                <c:pt idx="27">
                  <c:v>0.61605415860735013</c:v>
                </c:pt>
                <c:pt idx="28">
                  <c:v>0.73049424930059059</c:v>
                </c:pt>
                <c:pt idx="29">
                  <c:v>0.67625260425560973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5D-440D-B8E3-0151671C5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2378688"/>
        <c:axId val="2130940032"/>
      </c:lineChart>
      <c:catAx>
        <c:axId val="181899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2130917152"/>
        <c:crosses val="autoZero"/>
        <c:auto val="1"/>
        <c:lblAlgn val="ctr"/>
        <c:lblOffset val="100"/>
        <c:noMultiLvlLbl val="0"/>
      </c:catAx>
      <c:valAx>
        <c:axId val="213091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sv-SE"/>
                  <a:t>tusen ton smör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1818996480"/>
        <c:crosses val="autoZero"/>
        <c:crossBetween val="between"/>
      </c:valAx>
      <c:valAx>
        <c:axId val="213094003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sv-SE"/>
                  <a:t>svensk försörjninsgrad</a:t>
                </a:r>
              </a:p>
            </c:rich>
          </c:tx>
          <c:layout>
            <c:manualLayout>
              <c:xMode val="edge"/>
              <c:yMode val="edge"/>
              <c:x val="0.96284816329289313"/>
              <c:y val="0.311836860236220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sv-SE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1452378688"/>
        <c:crosses val="max"/>
        <c:crossBetween val="between"/>
      </c:valAx>
      <c:catAx>
        <c:axId val="1452378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30940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j-lt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sv-SE"/>
              <a:t>Svensk marknadsbalans 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ost!$B$11</c:f>
              <c:strCache>
                <c:ptCount val="1"/>
                <c:pt idx="0">
                  <c:v>Produktion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ost!$A$12:$A$41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ost!$B$12:$B$41</c:f>
              <c:numCache>
                <c:formatCode>#\ ##0.0</c:formatCode>
                <c:ptCount val="30"/>
                <c:pt idx="0">
                  <c:v>128.5</c:v>
                </c:pt>
                <c:pt idx="1">
                  <c:v>127.1</c:v>
                </c:pt>
                <c:pt idx="2">
                  <c:v>118.4</c:v>
                </c:pt>
                <c:pt idx="3">
                  <c:v>125</c:v>
                </c:pt>
                <c:pt idx="4">
                  <c:v>128.4</c:v>
                </c:pt>
                <c:pt idx="5">
                  <c:v>126.6</c:v>
                </c:pt>
                <c:pt idx="6">
                  <c:v>124.9</c:v>
                </c:pt>
                <c:pt idx="7">
                  <c:v>128.30000000000001</c:v>
                </c:pt>
                <c:pt idx="8">
                  <c:v>125</c:v>
                </c:pt>
                <c:pt idx="9">
                  <c:v>117.8</c:v>
                </c:pt>
                <c:pt idx="10">
                  <c:v>118.2</c:v>
                </c:pt>
                <c:pt idx="11">
                  <c:v>118.9</c:v>
                </c:pt>
                <c:pt idx="12">
                  <c:v>108.8</c:v>
                </c:pt>
                <c:pt idx="13">
                  <c:v>114.2</c:v>
                </c:pt>
                <c:pt idx="14">
                  <c:v>107.6</c:v>
                </c:pt>
                <c:pt idx="15">
                  <c:v>103.1</c:v>
                </c:pt>
                <c:pt idx="16">
                  <c:v>103.3</c:v>
                </c:pt>
                <c:pt idx="17">
                  <c:v>101.2</c:v>
                </c:pt>
                <c:pt idx="18">
                  <c:v>90</c:v>
                </c:pt>
                <c:pt idx="19">
                  <c:v>87.7</c:v>
                </c:pt>
                <c:pt idx="20">
                  <c:v>90.2</c:v>
                </c:pt>
                <c:pt idx="21">
                  <c:v>87.25</c:v>
                </c:pt>
                <c:pt idx="22">
                  <c:v>82.7</c:v>
                </c:pt>
                <c:pt idx="23">
                  <c:v>81.84</c:v>
                </c:pt>
                <c:pt idx="24">
                  <c:v>80.650000000000006</c:v>
                </c:pt>
                <c:pt idx="25">
                  <c:v>83.48</c:v>
                </c:pt>
                <c:pt idx="26">
                  <c:v>84.2</c:v>
                </c:pt>
                <c:pt idx="27">
                  <c:v>78.47</c:v>
                </c:pt>
                <c:pt idx="28">
                  <c:v>79.44</c:v>
                </c:pt>
                <c:pt idx="29">
                  <c:v>82.18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A4-4084-AF61-750FAAE7E0CE}"/>
            </c:ext>
          </c:extLst>
        </c:ser>
        <c:ser>
          <c:idx val="2"/>
          <c:order val="2"/>
          <c:tx>
            <c:strRef>
              <c:f>ost!$C$11</c:f>
              <c:strCache>
                <c:ptCount val="1"/>
                <c:pt idx="0">
                  <c:v>Import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ost!$A$12:$A$41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ost!$C$12:$C$41</c:f>
              <c:numCache>
                <c:formatCode>#\ ##0.0</c:formatCode>
                <c:ptCount val="30"/>
                <c:pt idx="0">
                  <c:v>20.870999999999999</c:v>
                </c:pt>
                <c:pt idx="1">
                  <c:v>25.77</c:v>
                </c:pt>
                <c:pt idx="2">
                  <c:v>30.687999999999999</c:v>
                </c:pt>
                <c:pt idx="3">
                  <c:v>35.404000000000003</c:v>
                </c:pt>
                <c:pt idx="4">
                  <c:v>39</c:v>
                </c:pt>
                <c:pt idx="5">
                  <c:v>39.104999999999997</c:v>
                </c:pt>
                <c:pt idx="6">
                  <c:v>40.683</c:v>
                </c:pt>
                <c:pt idx="7">
                  <c:v>45.186999999999998</c:v>
                </c:pt>
                <c:pt idx="8">
                  <c:v>51.006</c:v>
                </c:pt>
                <c:pt idx="9">
                  <c:v>55.84</c:v>
                </c:pt>
                <c:pt idx="10">
                  <c:v>58.405000000000001</c:v>
                </c:pt>
                <c:pt idx="11">
                  <c:v>65.763000000000005</c:v>
                </c:pt>
                <c:pt idx="12">
                  <c:v>70.150000000000006</c:v>
                </c:pt>
                <c:pt idx="13">
                  <c:v>79.369</c:v>
                </c:pt>
                <c:pt idx="14">
                  <c:v>84.593000000000004</c:v>
                </c:pt>
                <c:pt idx="15">
                  <c:v>85.412000000000006</c:v>
                </c:pt>
                <c:pt idx="16">
                  <c:v>88.495999999999995</c:v>
                </c:pt>
                <c:pt idx="17">
                  <c:v>97.72</c:v>
                </c:pt>
                <c:pt idx="18">
                  <c:v>120.178</c:v>
                </c:pt>
                <c:pt idx="19">
                  <c:v>125.581</c:v>
                </c:pt>
                <c:pt idx="20">
                  <c:v>124.85899999999999</c:v>
                </c:pt>
                <c:pt idx="21">
                  <c:v>125.593</c:v>
                </c:pt>
                <c:pt idx="22">
                  <c:v>126.163</c:v>
                </c:pt>
                <c:pt idx="23">
                  <c:v>129.27000000000001</c:v>
                </c:pt>
                <c:pt idx="24">
                  <c:v>135.239</c:v>
                </c:pt>
                <c:pt idx="25">
                  <c:v>138.255</c:v>
                </c:pt>
                <c:pt idx="26">
                  <c:v>141.547</c:v>
                </c:pt>
                <c:pt idx="27">
                  <c:v>147.48599999999999</c:v>
                </c:pt>
                <c:pt idx="28">
                  <c:v>154.45599999999999</c:v>
                </c:pt>
                <c:pt idx="29">
                  <c:v>171.12100000000001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A4-4084-AF61-750FAAE7E0CE}"/>
            </c:ext>
          </c:extLst>
        </c:ser>
        <c:ser>
          <c:idx val="3"/>
          <c:order val="3"/>
          <c:tx>
            <c:strRef>
              <c:f>ost!$D$11</c:f>
              <c:strCache>
                <c:ptCount val="1"/>
                <c:pt idx="0">
                  <c:v>Export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ost!$A$12:$A$41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ost!$D$12:$D$41</c:f>
              <c:numCache>
                <c:formatCode>#\ ##0.0</c:formatCode>
                <c:ptCount val="30"/>
                <c:pt idx="0">
                  <c:v>5.2709999999999999</c:v>
                </c:pt>
                <c:pt idx="1">
                  <c:v>4.03</c:v>
                </c:pt>
                <c:pt idx="2">
                  <c:v>12.108000000000001</c:v>
                </c:pt>
                <c:pt idx="3">
                  <c:v>16.12</c:v>
                </c:pt>
                <c:pt idx="4">
                  <c:v>16.562999999999999</c:v>
                </c:pt>
                <c:pt idx="5">
                  <c:v>18.469000000000001</c:v>
                </c:pt>
                <c:pt idx="6">
                  <c:v>16.856000000000002</c:v>
                </c:pt>
                <c:pt idx="7">
                  <c:v>13.428000000000001</c:v>
                </c:pt>
                <c:pt idx="8">
                  <c:v>13.303000000000001</c:v>
                </c:pt>
                <c:pt idx="9">
                  <c:v>16.3</c:v>
                </c:pt>
                <c:pt idx="10">
                  <c:v>16.245000000000001</c:v>
                </c:pt>
                <c:pt idx="11">
                  <c:v>19.106999999999999</c:v>
                </c:pt>
                <c:pt idx="12">
                  <c:v>19.585999999999999</c:v>
                </c:pt>
                <c:pt idx="13">
                  <c:v>19.619</c:v>
                </c:pt>
                <c:pt idx="14">
                  <c:v>16.577000000000002</c:v>
                </c:pt>
                <c:pt idx="15">
                  <c:v>13.76</c:v>
                </c:pt>
                <c:pt idx="16">
                  <c:v>14.961</c:v>
                </c:pt>
                <c:pt idx="17">
                  <c:v>18.196999999999999</c:v>
                </c:pt>
                <c:pt idx="18">
                  <c:v>19.869</c:v>
                </c:pt>
                <c:pt idx="19">
                  <c:v>16.463999999999999</c:v>
                </c:pt>
                <c:pt idx="20">
                  <c:v>16.623000000000001</c:v>
                </c:pt>
                <c:pt idx="21">
                  <c:v>16.591999999999999</c:v>
                </c:pt>
                <c:pt idx="22">
                  <c:v>18.292000000000002</c:v>
                </c:pt>
                <c:pt idx="23">
                  <c:v>17.545000000000002</c:v>
                </c:pt>
                <c:pt idx="24">
                  <c:v>19.431000000000001</c:v>
                </c:pt>
                <c:pt idx="25">
                  <c:v>17.728999999999999</c:v>
                </c:pt>
                <c:pt idx="26">
                  <c:v>22.827999999999999</c:v>
                </c:pt>
                <c:pt idx="27">
                  <c:v>26.747</c:v>
                </c:pt>
                <c:pt idx="28">
                  <c:v>30.484000000000002</c:v>
                </c:pt>
                <c:pt idx="29">
                  <c:v>30.183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A4-4084-AF61-750FAAE7E0CE}"/>
            </c:ext>
          </c:extLst>
        </c:ser>
        <c:ser>
          <c:idx val="4"/>
          <c:order val="4"/>
          <c:tx>
            <c:strRef>
              <c:f>ost!$E$11</c:f>
              <c:strCache>
                <c:ptCount val="1"/>
                <c:pt idx="0">
                  <c:v>Totalkonsumtion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ost!$A$12:$A$41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ost!$E$12:$E$41</c:f>
              <c:numCache>
                <c:formatCode>#\ ##0.0</c:formatCode>
                <c:ptCount val="30"/>
                <c:pt idx="0">
                  <c:v>144.10000000000002</c:v>
                </c:pt>
                <c:pt idx="1">
                  <c:v>148.84</c:v>
                </c:pt>
                <c:pt idx="2">
                  <c:v>136.97999999999999</c:v>
                </c:pt>
                <c:pt idx="3">
                  <c:v>144.28399999999999</c:v>
                </c:pt>
                <c:pt idx="4">
                  <c:v>150.83700000000002</c:v>
                </c:pt>
                <c:pt idx="5">
                  <c:v>147.23599999999999</c:v>
                </c:pt>
                <c:pt idx="6">
                  <c:v>148.727</c:v>
                </c:pt>
                <c:pt idx="7">
                  <c:v>160.05900000000003</c:v>
                </c:pt>
                <c:pt idx="8">
                  <c:v>162.703</c:v>
                </c:pt>
                <c:pt idx="9">
                  <c:v>157.33999999999997</c:v>
                </c:pt>
                <c:pt idx="10">
                  <c:v>160.36000000000001</c:v>
                </c:pt>
                <c:pt idx="11">
                  <c:v>165.55600000000001</c:v>
                </c:pt>
                <c:pt idx="12">
                  <c:v>159.36399999999998</c:v>
                </c:pt>
                <c:pt idx="13">
                  <c:v>173.95000000000002</c:v>
                </c:pt>
                <c:pt idx="14">
                  <c:v>175.61599999999999</c:v>
                </c:pt>
                <c:pt idx="15">
                  <c:v>174.75200000000001</c:v>
                </c:pt>
                <c:pt idx="16">
                  <c:v>176.83499999999998</c:v>
                </c:pt>
                <c:pt idx="17">
                  <c:v>180.72300000000001</c:v>
                </c:pt>
                <c:pt idx="18">
                  <c:v>190.309</c:v>
                </c:pt>
                <c:pt idx="19">
                  <c:v>196.81700000000001</c:v>
                </c:pt>
                <c:pt idx="20">
                  <c:v>198.43600000000001</c:v>
                </c:pt>
                <c:pt idx="21">
                  <c:v>196.25100000000003</c:v>
                </c:pt>
                <c:pt idx="22">
                  <c:v>190.571</c:v>
                </c:pt>
                <c:pt idx="23">
                  <c:v>193.565</c:v>
                </c:pt>
                <c:pt idx="24">
                  <c:v>196.458</c:v>
                </c:pt>
                <c:pt idx="25">
                  <c:v>204.00600000000003</c:v>
                </c:pt>
                <c:pt idx="26">
                  <c:v>202.91900000000001</c:v>
                </c:pt>
                <c:pt idx="27">
                  <c:v>199.209</c:v>
                </c:pt>
                <c:pt idx="28">
                  <c:v>203.41199999999998</c:v>
                </c:pt>
                <c:pt idx="29">
                  <c:v>223.11800000000002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A4-4084-AF61-750FAAE7E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957952"/>
        <c:axId val="146217724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ost!$A$11</c15:sqref>
                        </c15:formulaRef>
                      </c:ext>
                    </c:extLst>
                    <c:strCache>
                      <c:ptCount val="1"/>
                      <c:pt idx="0">
                        <c:v>År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ost!$A$12:$A$41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1995</c:v>
                      </c:pt>
                      <c:pt idx="1">
                        <c:v>1996</c:v>
                      </c:pt>
                      <c:pt idx="2">
                        <c:v>1997</c:v>
                      </c:pt>
                      <c:pt idx="3">
                        <c:v>1998</c:v>
                      </c:pt>
                      <c:pt idx="4">
                        <c:v>1999</c:v>
                      </c:pt>
                      <c:pt idx="5">
                        <c:v>2000</c:v>
                      </c:pt>
                      <c:pt idx="6">
                        <c:v>2001</c:v>
                      </c:pt>
                      <c:pt idx="7">
                        <c:v>2002</c:v>
                      </c:pt>
                      <c:pt idx="8">
                        <c:v>2003</c:v>
                      </c:pt>
                      <c:pt idx="9">
                        <c:v>2004</c:v>
                      </c:pt>
                      <c:pt idx="10">
                        <c:v>2005</c:v>
                      </c:pt>
                      <c:pt idx="11">
                        <c:v>2006</c:v>
                      </c:pt>
                      <c:pt idx="12">
                        <c:v>2007</c:v>
                      </c:pt>
                      <c:pt idx="13">
                        <c:v>2008</c:v>
                      </c:pt>
                      <c:pt idx="14">
                        <c:v>2009</c:v>
                      </c:pt>
                      <c:pt idx="15">
                        <c:v>2010</c:v>
                      </c:pt>
                      <c:pt idx="16">
                        <c:v>2011</c:v>
                      </c:pt>
                      <c:pt idx="17">
                        <c:v>2012</c:v>
                      </c:pt>
                      <c:pt idx="18">
                        <c:v>2013</c:v>
                      </c:pt>
                      <c:pt idx="19">
                        <c:v>2014</c:v>
                      </c:pt>
                      <c:pt idx="20">
                        <c:v>2015</c:v>
                      </c:pt>
                      <c:pt idx="21">
                        <c:v>2016</c:v>
                      </c:pt>
                      <c:pt idx="22">
                        <c:v>2017</c:v>
                      </c:pt>
                      <c:pt idx="23">
                        <c:v>2018</c:v>
                      </c:pt>
                      <c:pt idx="24">
                        <c:v>2019</c:v>
                      </c:pt>
                      <c:pt idx="25">
                        <c:v>2020</c:v>
                      </c:pt>
                      <c:pt idx="26">
                        <c:v>2021</c:v>
                      </c:pt>
                      <c:pt idx="27">
                        <c:v>2022</c:v>
                      </c:pt>
                      <c:pt idx="28">
                        <c:v>2023</c:v>
                      </c:pt>
                      <c:pt idx="29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ost!$A$12:$A$41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1995</c:v>
                      </c:pt>
                      <c:pt idx="1">
                        <c:v>1996</c:v>
                      </c:pt>
                      <c:pt idx="2">
                        <c:v>1997</c:v>
                      </c:pt>
                      <c:pt idx="3">
                        <c:v>1998</c:v>
                      </c:pt>
                      <c:pt idx="4">
                        <c:v>1999</c:v>
                      </c:pt>
                      <c:pt idx="5">
                        <c:v>2000</c:v>
                      </c:pt>
                      <c:pt idx="6">
                        <c:v>2001</c:v>
                      </c:pt>
                      <c:pt idx="7">
                        <c:v>2002</c:v>
                      </c:pt>
                      <c:pt idx="8">
                        <c:v>2003</c:v>
                      </c:pt>
                      <c:pt idx="9">
                        <c:v>2004</c:v>
                      </c:pt>
                      <c:pt idx="10">
                        <c:v>2005</c:v>
                      </c:pt>
                      <c:pt idx="11">
                        <c:v>2006</c:v>
                      </c:pt>
                      <c:pt idx="12">
                        <c:v>2007</c:v>
                      </c:pt>
                      <c:pt idx="13">
                        <c:v>2008</c:v>
                      </c:pt>
                      <c:pt idx="14">
                        <c:v>2009</c:v>
                      </c:pt>
                      <c:pt idx="15">
                        <c:v>2010</c:v>
                      </c:pt>
                      <c:pt idx="16">
                        <c:v>2011</c:v>
                      </c:pt>
                      <c:pt idx="17">
                        <c:v>2012</c:v>
                      </c:pt>
                      <c:pt idx="18">
                        <c:v>2013</c:v>
                      </c:pt>
                      <c:pt idx="19">
                        <c:v>2014</c:v>
                      </c:pt>
                      <c:pt idx="20">
                        <c:v>2015</c:v>
                      </c:pt>
                      <c:pt idx="21">
                        <c:v>2016</c:v>
                      </c:pt>
                      <c:pt idx="22">
                        <c:v>2017</c:v>
                      </c:pt>
                      <c:pt idx="23">
                        <c:v>2018</c:v>
                      </c:pt>
                      <c:pt idx="24">
                        <c:v>2019</c:v>
                      </c:pt>
                      <c:pt idx="25">
                        <c:v>2020</c:v>
                      </c:pt>
                      <c:pt idx="26">
                        <c:v>2021</c:v>
                      </c:pt>
                      <c:pt idx="27">
                        <c:v>2022</c:v>
                      </c:pt>
                      <c:pt idx="28">
                        <c:v>2023</c:v>
                      </c:pt>
                      <c:pt idx="29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7A4-4084-AF61-750FAAE7E0CE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5"/>
          <c:order val="5"/>
          <c:tx>
            <c:strRef>
              <c:f>ost!$F$11</c:f>
              <c:strCache>
                <c:ptCount val="1"/>
                <c:pt idx="0">
                  <c:v>Svensk försörjningsgrad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ost!$A$12:$A$41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ost!$F$12:$F$41</c:f>
              <c:numCache>
                <c:formatCode>0.0%</c:formatCode>
                <c:ptCount val="30"/>
                <c:pt idx="0">
                  <c:v>0.89174184594031913</c:v>
                </c:pt>
                <c:pt idx="1">
                  <c:v>0.85393711367911851</c:v>
                </c:pt>
                <c:pt idx="2">
                  <c:v>0.86435976054898533</c:v>
                </c:pt>
                <c:pt idx="3">
                  <c:v>0.86634692689418102</c:v>
                </c:pt>
                <c:pt idx="4">
                  <c:v>0.85125002486127399</c:v>
                </c:pt>
                <c:pt idx="5">
                  <c:v>0.85984405987666057</c:v>
                </c:pt>
                <c:pt idx="6">
                  <c:v>0.83979371600314667</c:v>
                </c:pt>
                <c:pt idx="7">
                  <c:v>0.8015794175897637</c:v>
                </c:pt>
                <c:pt idx="8">
                  <c:v>0.76827102143168835</c:v>
                </c:pt>
                <c:pt idx="9">
                  <c:v>0.74869708910639388</c:v>
                </c:pt>
                <c:pt idx="10">
                  <c:v>0.73709154402594157</c:v>
                </c:pt>
                <c:pt idx="11">
                  <c:v>0.71818599144700279</c:v>
                </c:pt>
                <c:pt idx="12">
                  <c:v>0.68271378730453558</c:v>
                </c:pt>
                <c:pt idx="13">
                  <c:v>0.65651049152055185</c:v>
                </c:pt>
                <c:pt idx="14">
                  <c:v>0.61270043731778423</c:v>
                </c:pt>
                <c:pt idx="15">
                  <c:v>0.58997894158579012</c:v>
                </c:pt>
                <c:pt idx="16">
                  <c:v>0.5841603754912772</c:v>
                </c:pt>
                <c:pt idx="17">
                  <c:v>0.55997299734953487</c:v>
                </c:pt>
                <c:pt idx="18">
                  <c:v>0.47291510123010472</c:v>
                </c:pt>
                <c:pt idx="19">
                  <c:v>0.44559159015735428</c:v>
                </c:pt>
                <c:pt idx="20">
                  <c:v>0.45455461710576711</c:v>
                </c:pt>
                <c:pt idx="21">
                  <c:v>0.44458372186638534</c:v>
                </c:pt>
                <c:pt idx="22">
                  <c:v>0.43395899690928841</c:v>
                </c:pt>
                <c:pt idx="23">
                  <c:v>0.42280370934828099</c:v>
                </c:pt>
                <c:pt idx="24">
                  <c:v>0.41052031477465922</c:v>
                </c:pt>
                <c:pt idx="25">
                  <c:v>0.40920365087301352</c:v>
                </c:pt>
                <c:pt idx="26">
                  <c:v>0.41494389386898217</c:v>
                </c:pt>
                <c:pt idx="27">
                  <c:v>0.39390790576730972</c:v>
                </c:pt>
                <c:pt idx="28">
                  <c:v>0.39053743141997527</c:v>
                </c:pt>
                <c:pt idx="29">
                  <c:v>0.36832528079312293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A4-4084-AF61-750FAAE7E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599056"/>
        <c:axId val="2130934624"/>
      </c:lineChart>
      <c:catAx>
        <c:axId val="164595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1462177248"/>
        <c:crosses val="autoZero"/>
        <c:auto val="1"/>
        <c:lblAlgn val="ctr"/>
        <c:lblOffset val="100"/>
        <c:noMultiLvlLbl val="0"/>
      </c:catAx>
      <c:valAx>
        <c:axId val="146217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sv-SE"/>
                  <a:t>tusen ton ost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1645957952"/>
        <c:crosses val="autoZero"/>
        <c:crossBetween val="between"/>
      </c:valAx>
      <c:valAx>
        <c:axId val="21309346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sv-SE"/>
                  <a:t>svensk försörjningsgrad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j-lt"/>
                  <a:ea typeface="+mn-ea"/>
                  <a:cs typeface="+mn-cs"/>
                </a:defRPr>
              </a:pPr>
              <a:endParaRPr lang="sv-SE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endParaRPr lang="sv-SE"/>
          </a:p>
        </c:txPr>
        <c:crossAx val="2130599056"/>
        <c:crosses val="max"/>
        <c:crossBetween val="between"/>
      </c:valAx>
      <c:catAx>
        <c:axId val="2130599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30934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5849815383246592E-2"/>
          <c:y val="0.9402344309234073"/>
          <c:w val="0.80250776879200414"/>
          <c:h val="4.36353265688987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+mj-lt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Svensk marknadsbalans mejeri baserat på mjölkekvivalenter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mjölkekvivalenter!$C$20</c:f>
              <c:strCache>
                <c:ptCount val="1"/>
                <c:pt idx="0">
                  <c:v>Invägd mjölk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mjölkekvivalenter!$A$21:$A$50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mjölkekvivalenter!$C$21:$C$50</c:f>
              <c:numCache>
                <c:formatCode>#,##0</c:formatCode>
                <c:ptCount val="30"/>
                <c:pt idx="0">
                  <c:v>3243</c:v>
                </c:pt>
                <c:pt idx="1">
                  <c:v>3258</c:v>
                </c:pt>
                <c:pt idx="2">
                  <c:v>3276</c:v>
                </c:pt>
                <c:pt idx="3">
                  <c:v>3277</c:v>
                </c:pt>
                <c:pt idx="4">
                  <c:v>3299</c:v>
                </c:pt>
                <c:pt idx="5">
                  <c:v>3297</c:v>
                </c:pt>
                <c:pt idx="6">
                  <c:v>3290</c:v>
                </c:pt>
                <c:pt idx="7">
                  <c:v>3226</c:v>
                </c:pt>
                <c:pt idx="8">
                  <c:v>3206</c:v>
                </c:pt>
                <c:pt idx="9">
                  <c:v>3229</c:v>
                </c:pt>
                <c:pt idx="10">
                  <c:v>3163</c:v>
                </c:pt>
                <c:pt idx="11">
                  <c:v>3130</c:v>
                </c:pt>
                <c:pt idx="12">
                  <c:v>2986</c:v>
                </c:pt>
                <c:pt idx="13">
                  <c:v>2987</c:v>
                </c:pt>
                <c:pt idx="14">
                  <c:v>2933</c:v>
                </c:pt>
                <c:pt idx="15">
                  <c:v>2862</c:v>
                </c:pt>
                <c:pt idx="16">
                  <c:v>2850</c:v>
                </c:pt>
                <c:pt idx="17">
                  <c:v>2861</c:v>
                </c:pt>
                <c:pt idx="18">
                  <c:v>2868</c:v>
                </c:pt>
                <c:pt idx="19">
                  <c:v>2931.25</c:v>
                </c:pt>
                <c:pt idx="20">
                  <c:v>2933.16</c:v>
                </c:pt>
                <c:pt idx="21">
                  <c:v>2862</c:v>
                </c:pt>
                <c:pt idx="22">
                  <c:v>2817</c:v>
                </c:pt>
                <c:pt idx="23">
                  <c:v>2760</c:v>
                </c:pt>
                <c:pt idx="24">
                  <c:v>2704</c:v>
                </c:pt>
                <c:pt idx="25">
                  <c:v>2772.74</c:v>
                </c:pt>
                <c:pt idx="26">
                  <c:v>2782.22</c:v>
                </c:pt>
                <c:pt idx="27">
                  <c:v>2764.84</c:v>
                </c:pt>
                <c:pt idx="28">
                  <c:v>2818.53</c:v>
                </c:pt>
                <c:pt idx="29">
                  <c:v>2799.91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3"/>
          <c:order val="1"/>
          <c:tx>
            <c:strRef>
              <c:f>mjölkekvivalenter!$D$20</c:f>
              <c:strCache>
                <c:ptCount val="1"/>
                <c:pt idx="0">
                  <c:v>Import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mjölkekvivalenter!$A$21:$A$50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mjölkekvivalenter!$D$21:$D$50</c:f>
              <c:numCache>
                <c:formatCode>#,##0</c:formatCode>
                <c:ptCount val="30"/>
                <c:pt idx="0">
                  <c:v>224.83299999999997</c:v>
                </c:pt>
                <c:pt idx="1">
                  <c:v>291.37599999999998</c:v>
                </c:pt>
                <c:pt idx="2">
                  <c:v>351.76</c:v>
                </c:pt>
                <c:pt idx="3">
                  <c:v>393.541</c:v>
                </c:pt>
                <c:pt idx="4">
                  <c:v>434.709</c:v>
                </c:pt>
                <c:pt idx="5">
                  <c:v>421.79399999999998</c:v>
                </c:pt>
                <c:pt idx="6">
                  <c:v>451.03899999999999</c:v>
                </c:pt>
                <c:pt idx="7">
                  <c:v>539.86300000000006</c:v>
                </c:pt>
                <c:pt idx="8">
                  <c:v>614.64800000000002</c:v>
                </c:pt>
                <c:pt idx="9">
                  <c:v>686.23200000000008</c:v>
                </c:pt>
                <c:pt idx="10">
                  <c:v>834.81700000000001</c:v>
                </c:pt>
                <c:pt idx="11">
                  <c:v>996.27400000000011</c:v>
                </c:pt>
                <c:pt idx="12">
                  <c:v>1023.111</c:v>
                </c:pt>
                <c:pt idx="13">
                  <c:v>1141.328</c:v>
                </c:pt>
                <c:pt idx="14">
                  <c:v>1355.99</c:v>
                </c:pt>
                <c:pt idx="15">
                  <c:v>1541.7890000000002</c:v>
                </c:pt>
                <c:pt idx="16">
                  <c:v>1415.5050000000001</c:v>
                </c:pt>
                <c:pt idx="17">
                  <c:v>1566.93</c:v>
                </c:pt>
                <c:pt idx="18">
                  <c:v>1657.354</c:v>
                </c:pt>
                <c:pt idx="19">
                  <c:v>1716.0119999999999</c:v>
                </c:pt>
                <c:pt idx="20">
                  <c:v>1744.0129999999999</c:v>
                </c:pt>
                <c:pt idx="21">
                  <c:v>1763.2310000000002</c:v>
                </c:pt>
                <c:pt idx="22">
                  <c:v>1767.5919999999999</c:v>
                </c:pt>
                <c:pt idx="23">
                  <c:v>1832.973</c:v>
                </c:pt>
                <c:pt idx="24">
                  <c:v>1878.0100000000002</c:v>
                </c:pt>
                <c:pt idx="25">
                  <c:v>1913.1019999999999</c:v>
                </c:pt>
                <c:pt idx="26">
                  <c:v>1930.355</c:v>
                </c:pt>
                <c:pt idx="27">
                  <c:v>1973.6579999999999</c:v>
                </c:pt>
                <c:pt idx="28">
                  <c:v>2058.9849999999997</c:v>
                </c:pt>
                <c:pt idx="29">
                  <c:v>2188.027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2"/>
          <c:tx>
            <c:strRef>
              <c:f>mjölkekvivalenter!$E$20</c:f>
              <c:strCache>
                <c:ptCount val="1"/>
                <c:pt idx="0">
                  <c:v>Export</c:v>
                </c:pt>
              </c:strCache>
            </c:strRef>
          </c:tx>
          <c:spPr>
            <a:ln w="25400" cap="rnd">
              <a:solidFill>
                <a:srgbClr val="93C01B">
                  <a:lumMod val="75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mjölkekvivalenter!$A$21:$A$50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mjölkekvivalenter!$E$21:$E$50</c:f>
              <c:numCache>
                <c:formatCode>#,##0</c:formatCode>
                <c:ptCount val="30"/>
                <c:pt idx="0">
                  <c:v>581.81600000000003</c:v>
                </c:pt>
                <c:pt idx="1">
                  <c:v>459.13099999999997</c:v>
                </c:pt>
                <c:pt idx="2">
                  <c:v>686.89800000000002</c:v>
                </c:pt>
                <c:pt idx="3">
                  <c:v>666.875</c:v>
                </c:pt>
                <c:pt idx="4">
                  <c:v>615.82600000000002</c:v>
                </c:pt>
                <c:pt idx="5">
                  <c:v>680.90499999999997</c:v>
                </c:pt>
                <c:pt idx="6">
                  <c:v>671.28899999999999</c:v>
                </c:pt>
                <c:pt idx="7">
                  <c:v>555.03199999999993</c:v>
                </c:pt>
                <c:pt idx="8">
                  <c:v>582.92200000000003</c:v>
                </c:pt>
                <c:pt idx="9">
                  <c:v>836.97800000000007</c:v>
                </c:pt>
                <c:pt idx="10">
                  <c:v>877.14600000000007</c:v>
                </c:pt>
                <c:pt idx="11">
                  <c:v>982.44</c:v>
                </c:pt>
                <c:pt idx="12">
                  <c:v>912.73100000000011</c:v>
                </c:pt>
                <c:pt idx="13">
                  <c:v>924.34799999999996</c:v>
                </c:pt>
                <c:pt idx="14">
                  <c:v>982.21399999999994</c:v>
                </c:pt>
                <c:pt idx="15">
                  <c:v>673.97300000000007</c:v>
                </c:pt>
                <c:pt idx="16">
                  <c:v>594.45299999999997</c:v>
                </c:pt>
                <c:pt idx="17">
                  <c:v>688.697</c:v>
                </c:pt>
                <c:pt idx="18">
                  <c:v>849.57300000000009</c:v>
                </c:pt>
                <c:pt idx="19">
                  <c:v>856.47400000000005</c:v>
                </c:pt>
                <c:pt idx="20">
                  <c:v>870.52199999999993</c:v>
                </c:pt>
                <c:pt idx="21">
                  <c:v>785.53</c:v>
                </c:pt>
                <c:pt idx="22">
                  <c:v>776.61500000000001</c:v>
                </c:pt>
                <c:pt idx="23">
                  <c:v>767.09500000000003</c:v>
                </c:pt>
                <c:pt idx="24">
                  <c:v>740.08300000000008</c:v>
                </c:pt>
                <c:pt idx="25">
                  <c:v>728.43</c:v>
                </c:pt>
                <c:pt idx="26">
                  <c:v>875.07599999999991</c:v>
                </c:pt>
                <c:pt idx="27">
                  <c:v>908.40200000000004</c:v>
                </c:pt>
                <c:pt idx="28">
                  <c:v>1091.174</c:v>
                </c:pt>
                <c:pt idx="29">
                  <c:v>1027.0629999999999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ser>
          <c:idx val="5"/>
          <c:order val="3"/>
          <c:tx>
            <c:strRef>
              <c:f>mjölkekvivalenter!$F$20</c:f>
              <c:strCache>
                <c:ptCount val="1"/>
                <c:pt idx="0">
                  <c:v>Totalkonsumtion</c:v>
                </c:pt>
              </c:strCache>
            </c:strRef>
          </c:tx>
          <c:spPr>
            <a:ln w="25400" cap="sq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mjölkekvivalenter!$A$21:$A$50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mjölkekvivalenter!$F$21:$F$50</c:f>
              <c:numCache>
                <c:formatCode>#,##0</c:formatCode>
                <c:ptCount val="30"/>
                <c:pt idx="0">
                  <c:v>2886.0169999999998</c:v>
                </c:pt>
                <c:pt idx="1">
                  <c:v>3090.2450000000003</c:v>
                </c:pt>
                <c:pt idx="2">
                  <c:v>2940.8620000000001</c:v>
                </c:pt>
                <c:pt idx="3">
                  <c:v>3003.6660000000002</c:v>
                </c:pt>
                <c:pt idx="4">
                  <c:v>3117.8829999999998</c:v>
                </c:pt>
                <c:pt idx="5">
                  <c:v>3037.8890000000001</c:v>
                </c:pt>
                <c:pt idx="6">
                  <c:v>3069.75</c:v>
                </c:pt>
                <c:pt idx="7">
                  <c:v>3210.8310000000001</c:v>
                </c:pt>
                <c:pt idx="8">
                  <c:v>3237.7260000000001</c:v>
                </c:pt>
                <c:pt idx="9">
                  <c:v>3078.2539999999999</c:v>
                </c:pt>
                <c:pt idx="10">
                  <c:v>3120.6709999999998</c:v>
                </c:pt>
                <c:pt idx="11">
                  <c:v>3143.8340000000003</c:v>
                </c:pt>
                <c:pt idx="12">
                  <c:v>3096.3799999999997</c:v>
                </c:pt>
                <c:pt idx="13">
                  <c:v>3203.9799999999996</c:v>
                </c:pt>
                <c:pt idx="14">
                  <c:v>3306.7759999999998</c:v>
                </c:pt>
                <c:pt idx="15">
                  <c:v>3729.8160000000007</c:v>
                </c:pt>
                <c:pt idx="16">
                  <c:v>3671.0520000000001</c:v>
                </c:pt>
                <c:pt idx="17">
                  <c:v>3739.2330000000002</c:v>
                </c:pt>
                <c:pt idx="18">
                  <c:v>3675.7809999999999</c:v>
                </c:pt>
                <c:pt idx="19">
                  <c:v>3790.7879999999996</c:v>
                </c:pt>
                <c:pt idx="20">
                  <c:v>3806.6509999999998</c:v>
                </c:pt>
                <c:pt idx="21">
                  <c:v>3839.701</c:v>
                </c:pt>
                <c:pt idx="22">
                  <c:v>3807.9769999999999</c:v>
                </c:pt>
                <c:pt idx="23">
                  <c:v>3825.8779999999997</c:v>
                </c:pt>
                <c:pt idx="24">
                  <c:v>3841.9270000000001</c:v>
                </c:pt>
                <c:pt idx="25">
                  <c:v>3957.4119999999998</c:v>
                </c:pt>
                <c:pt idx="26">
                  <c:v>3837.4989999999998</c:v>
                </c:pt>
                <c:pt idx="27">
                  <c:v>3830.0959999999995</c:v>
                </c:pt>
                <c:pt idx="28">
                  <c:v>3786.3409999999994</c:v>
                </c:pt>
                <c:pt idx="29">
                  <c:v>3960.8739999999998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040239"/>
        <c:axId val="832429023"/>
      </c:lineChart>
      <c:lineChart>
        <c:grouping val="standard"/>
        <c:varyColors val="0"/>
        <c:ser>
          <c:idx val="6"/>
          <c:order val="4"/>
          <c:tx>
            <c:strRef>
              <c:f>mjölkekvivalenter!$G$20</c:f>
              <c:strCache>
                <c:ptCount val="1"/>
                <c:pt idx="0">
                  <c:v>Svensk försörjningsgrad</c:v>
                </c:pt>
              </c:strCache>
            </c:strRef>
          </c:tx>
          <c:spPr>
            <a:ln w="25400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mjölkekvivalenter!$A$21:$A$50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mjölkekvivalenter!$G$21:$G$50</c:f>
              <c:numCache>
                <c:formatCode>0.0%</c:formatCode>
                <c:ptCount val="30"/>
                <c:pt idx="0">
                  <c:v>1.1236940045744708</c:v>
                </c:pt>
                <c:pt idx="1">
                  <c:v>1.0542853398355145</c:v>
                </c:pt>
                <c:pt idx="2">
                  <c:v>1.1139591045074539</c:v>
                </c:pt>
                <c:pt idx="3">
                  <c:v>1.0910001311730397</c:v>
                </c:pt>
                <c:pt idx="4">
                  <c:v>1.058089735888101</c:v>
                </c:pt>
                <c:pt idx="5">
                  <c:v>1.0852931097877505</c:v>
                </c:pt>
                <c:pt idx="6">
                  <c:v>1.0717485137226159</c:v>
                </c:pt>
                <c:pt idx="7">
                  <c:v>1.0047243221458868</c:v>
                </c:pt>
                <c:pt idx="8">
                  <c:v>0.99020114734847853</c:v>
                </c:pt>
                <c:pt idx="9">
                  <c:v>1.0489712674782523</c:v>
                </c:pt>
                <c:pt idx="10">
                  <c:v>1.013564070034938</c:v>
                </c:pt>
                <c:pt idx="11">
                  <c:v>0.99559964043903071</c:v>
                </c:pt>
                <c:pt idx="12">
                  <c:v>0.96435192062989694</c:v>
                </c:pt>
                <c:pt idx="13">
                  <c:v>0.93227797926329137</c:v>
                </c:pt>
                <c:pt idx="14">
                  <c:v>0.88696664061914088</c:v>
                </c:pt>
                <c:pt idx="15">
                  <c:v>0.76733007740864412</c:v>
                </c:pt>
                <c:pt idx="16">
                  <c:v>0.77634421958610222</c:v>
                </c:pt>
                <c:pt idx="17">
                  <c:v>0.76513017509205761</c:v>
                </c:pt>
                <c:pt idx="18">
                  <c:v>0.78024234849682284</c:v>
                </c:pt>
                <c:pt idx="19">
                  <c:v>0.77325611455982246</c:v>
                </c:pt>
                <c:pt idx="20">
                  <c:v>0.77053557050541277</c:v>
                </c:pt>
                <c:pt idx="21">
                  <c:v>0.74537053796636765</c:v>
                </c:pt>
                <c:pt idx="22">
                  <c:v>0.73976287146692332</c:v>
                </c:pt>
                <c:pt idx="23">
                  <c:v>0.72140303480665102</c:v>
                </c:pt>
                <c:pt idx="24">
                  <c:v>0.70381347693488183</c:v>
                </c:pt>
                <c:pt idx="25">
                  <c:v>0.70064476481094207</c:v>
                </c:pt>
                <c:pt idx="26">
                  <c:v>0.72500865798271219</c:v>
                </c:pt>
                <c:pt idx="27">
                  <c:v>0.72187224549985185</c:v>
                </c:pt>
                <c:pt idx="28">
                  <c:v>0.74439412614975797</c:v>
                </c:pt>
                <c:pt idx="29">
                  <c:v>0.70689196374335561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402800"/>
        <c:axId val="840401816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tusen ton mjölkekvivalenter</a:t>
                </a:r>
              </a:p>
            </c:rich>
          </c:tx>
          <c:layout>
            <c:manualLayout>
              <c:xMode val="edge"/>
              <c:yMode val="edge"/>
              <c:x val="8.4210526315789472E-3"/>
              <c:y val="0.28068938633333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valAx>
        <c:axId val="8404018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svensk</a:t>
                </a:r>
                <a:r>
                  <a:rPr lang="sv-SE" baseline="0"/>
                  <a:t> f</a:t>
                </a:r>
                <a:r>
                  <a:rPr lang="sv-SE"/>
                  <a:t>örsörjningsgrad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40402800"/>
        <c:crosses val="max"/>
        <c:crossBetween val="between"/>
      </c:valAx>
      <c:catAx>
        <c:axId val="84040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0401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Svensk produktion av mejeriprodukter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2"/>
          <c:tx>
            <c:strRef>
              <c:f>produktion!$C$3</c:f>
              <c:strCache>
                <c:ptCount val="1"/>
                <c:pt idx="0">
                  <c:v>K-mjölk</c:v>
                </c:pt>
              </c:strCache>
            </c:strRef>
          </c:tx>
          <c:spPr>
            <a:solidFill>
              <a:srgbClr val="7DA117"/>
            </a:solidFill>
            <a:ln w="3175">
              <a:solidFill>
                <a:srgbClr val="7DA117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produktion!$A$4:$A$22</c15:sqref>
                  </c15:fullRef>
                </c:ext>
              </c:extLst>
              <c:f>produktion!$A$13:$A$22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produktion!$C$4:$C$22</c15:sqref>
                  </c15:fullRef>
                </c:ext>
              </c:extLst>
              <c:f>produktion!$C$13:$C$22</c:f>
              <c:numCache>
                <c:formatCode>0.0</c:formatCode>
                <c:ptCount val="10"/>
                <c:pt idx="0">
                  <c:v>815</c:v>
                </c:pt>
                <c:pt idx="1">
                  <c:v>784.99</c:v>
                </c:pt>
                <c:pt idx="2">
                  <c:v>760.85</c:v>
                </c:pt>
                <c:pt idx="3">
                  <c:v>721.15</c:v>
                </c:pt>
                <c:pt idx="4">
                  <c:v>698.52</c:v>
                </c:pt>
                <c:pt idx="5">
                  <c:v>694.03</c:v>
                </c:pt>
                <c:pt idx="6">
                  <c:v>683.65</c:v>
                </c:pt>
                <c:pt idx="7">
                  <c:v>685.91</c:v>
                </c:pt>
                <c:pt idx="8">
                  <c:v>690.88</c:v>
                </c:pt>
                <c:pt idx="9">
                  <c:v>678.59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E0-4AC0-9774-D071CD0A469C}"/>
            </c:ext>
          </c:extLst>
        </c:ser>
        <c:ser>
          <c:idx val="3"/>
          <c:order val="3"/>
          <c:tx>
            <c:strRef>
              <c:f>produktion!$D$3</c:f>
              <c:strCache>
                <c:ptCount val="1"/>
                <c:pt idx="0">
                  <c:v>Syrade produkter</c:v>
                </c:pt>
              </c:strCache>
            </c:strRef>
          </c:tx>
          <c:spPr>
            <a:pattFill prst="trellis">
              <a:fgClr>
                <a:srgbClr val="179EDB"/>
              </a:fgClr>
              <a:bgClr>
                <a:schemeClr val="bg1"/>
              </a:bgClr>
            </a:pattFill>
            <a:ln w="3175">
              <a:solidFill>
                <a:srgbClr val="179EDB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produktion!$A$4:$A$22</c15:sqref>
                  </c15:fullRef>
                </c:ext>
              </c:extLst>
              <c:f>produktion!$A$13:$A$22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produktion!$D$4:$D$22</c15:sqref>
                  </c15:fullRef>
                </c:ext>
              </c:extLst>
              <c:f>produktion!$D$13:$D$22</c:f>
              <c:numCache>
                <c:formatCode>0.0</c:formatCode>
                <c:ptCount val="10"/>
                <c:pt idx="0">
                  <c:v>245.68</c:v>
                </c:pt>
                <c:pt idx="1">
                  <c:v>242.13</c:v>
                </c:pt>
                <c:pt idx="2">
                  <c:v>238.02</c:v>
                </c:pt>
                <c:pt idx="3">
                  <c:v>237.21</c:v>
                </c:pt>
                <c:pt idx="4">
                  <c:v>230.8</c:v>
                </c:pt>
                <c:pt idx="5">
                  <c:v>236</c:v>
                </c:pt>
                <c:pt idx="6">
                  <c:v>229.63</c:v>
                </c:pt>
                <c:pt idx="7">
                  <c:v>224.79</c:v>
                </c:pt>
                <c:pt idx="8">
                  <c:v>223.66</c:v>
                </c:pt>
                <c:pt idx="9">
                  <c:v>224.34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E0-4AC0-9774-D071CD0A469C}"/>
            </c:ext>
          </c:extLst>
        </c:ser>
        <c:ser>
          <c:idx val="4"/>
          <c:order val="4"/>
          <c:tx>
            <c:strRef>
              <c:f>produktion!$E$3</c:f>
              <c:strCache>
                <c:ptCount val="1"/>
                <c:pt idx="0">
                  <c:v>Grädde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ED1C24"/>
              </a:bgClr>
            </a:pattFill>
            <a:ln w="3175">
              <a:solidFill>
                <a:srgbClr val="ED1C24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produktion!$A$4:$A$22</c15:sqref>
                  </c15:fullRef>
                </c:ext>
              </c:extLst>
              <c:f>produktion!$A$13:$A$22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produktion!$E$4:$E$22</c15:sqref>
                  </c15:fullRef>
                </c:ext>
              </c:extLst>
              <c:f>produktion!$E$13:$E$22</c:f>
              <c:numCache>
                <c:formatCode>0.0</c:formatCode>
                <c:ptCount val="10"/>
                <c:pt idx="0">
                  <c:v>112.4</c:v>
                </c:pt>
                <c:pt idx="1">
                  <c:v>112.67</c:v>
                </c:pt>
                <c:pt idx="2">
                  <c:v>105.32</c:v>
                </c:pt>
                <c:pt idx="3">
                  <c:v>71.42</c:v>
                </c:pt>
                <c:pt idx="4">
                  <c:v>70.52</c:v>
                </c:pt>
                <c:pt idx="5">
                  <c:v>74.069999999999993</c:v>
                </c:pt>
                <c:pt idx="6">
                  <c:v>65.88</c:v>
                </c:pt>
                <c:pt idx="7">
                  <c:v>64.290000000000006</c:v>
                </c:pt>
                <c:pt idx="8">
                  <c:v>66.88</c:v>
                </c:pt>
                <c:pt idx="9">
                  <c:v>71.290000000000006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E0-4AC0-9774-D071CD0A469C}"/>
            </c:ext>
          </c:extLst>
        </c:ser>
        <c:ser>
          <c:idx val="5"/>
          <c:order val="5"/>
          <c:tx>
            <c:strRef>
              <c:f>produktion!$F$3</c:f>
              <c:strCache>
                <c:ptCount val="1"/>
                <c:pt idx="0">
                  <c:v>Mjölkpulver</c:v>
                </c:pt>
              </c:strCache>
            </c:strRef>
          </c:tx>
          <c:spPr>
            <a:pattFill prst="ltHorz">
              <a:fgClr>
                <a:schemeClr val="bg1"/>
              </a:fgClr>
              <a:bgClr>
                <a:srgbClr val="E07A0A"/>
              </a:bgClr>
            </a:pattFill>
            <a:ln w="3175">
              <a:solidFill>
                <a:srgbClr val="E07A0A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produktion!$A$4:$A$22</c15:sqref>
                  </c15:fullRef>
                </c:ext>
              </c:extLst>
              <c:f>produktion!$A$13:$A$22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produktion!$F$4:$F$22</c15:sqref>
                  </c15:fullRef>
                </c:ext>
              </c:extLst>
              <c:f>produktion!$F$13:$F$22</c:f>
              <c:numCache>
                <c:formatCode>0.0</c:formatCode>
                <c:ptCount val="10"/>
                <c:pt idx="0">
                  <c:v>84.03</c:v>
                </c:pt>
                <c:pt idx="1">
                  <c:v>75.930000000000007</c:v>
                </c:pt>
                <c:pt idx="2">
                  <c:v>78.98</c:v>
                </c:pt>
                <c:pt idx="3">
                  <c:v>82.2</c:v>
                </c:pt>
                <c:pt idx="4">
                  <c:v>76.87</c:v>
                </c:pt>
                <c:pt idx="5">
                  <c:v>65.84</c:v>
                </c:pt>
                <c:pt idx="6">
                  <c:v>66.08</c:v>
                </c:pt>
                <c:pt idx="7">
                  <c:v>66.52</c:v>
                </c:pt>
                <c:pt idx="8">
                  <c:v>65.83</c:v>
                </c:pt>
                <c:pt idx="9">
                  <c:v>65.06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E0-4AC0-9774-D071CD0A469C}"/>
            </c:ext>
          </c:extLst>
        </c:ser>
        <c:ser>
          <c:idx val="6"/>
          <c:order val="6"/>
          <c:tx>
            <c:strRef>
              <c:f>produktion!$G$3</c:f>
              <c:strCache>
                <c:ptCount val="1"/>
                <c:pt idx="0">
                  <c:v>Ost</c:v>
                </c:pt>
              </c:strCache>
            </c:strRef>
          </c:tx>
          <c:spPr>
            <a:pattFill prst="ltUpDiag">
              <a:fgClr>
                <a:schemeClr val="bg1"/>
              </a:fgClr>
              <a:bgClr>
                <a:srgbClr val="7DA117"/>
              </a:bgClr>
            </a:pattFill>
            <a:ln w="3175">
              <a:solidFill>
                <a:srgbClr val="7DA117"/>
              </a:solidFill>
            </a:ln>
            <a:effectLst/>
          </c:spPr>
          <c:invertIfNegative val="0"/>
          <c:cat>
            <c:strLit>
              <c:ptCount val="10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  <c:pt idx="6">
                <c:v>2021</c:v>
              </c:pt>
              <c:pt idx="7">
                <c:v>2022</c:v>
              </c:pt>
              <c:pt idx="8">
                <c:v>2023</c:v>
              </c:pt>
              <c:pt idx="9">
                <c:v>2024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produktion!$G$4:$G$22</c15:sqref>
                  </c15:fullRef>
                </c:ext>
              </c:extLst>
              <c:f>produktion!$G$13:$G$22</c:f>
              <c:numCache>
                <c:formatCode>0.0</c:formatCode>
                <c:ptCount val="10"/>
                <c:pt idx="0">
                  <c:v>90.2</c:v>
                </c:pt>
                <c:pt idx="1">
                  <c:v>87.25</c:v>
                </c:pt>
                <c:pt idx="2">
                  <c:v>82.7</c:v>
                </c:pt>
                <c:pt idx="3">
                  <c:v>81.84</c:v>
                </c:pt>
                <c:pt idx="4">
                  <c:v>80.650000000000006</c:v>
                </c:pt>
                <c:pt idx="5">
                  <c:v>83.48</c:v>
                </c:pt>
                <c:pt idx="6">
                  <c:v>84.2</c:v>
                </c:pt>
                <c:pt idx="7">
                  <c:v>78.47</c:v>
                </c:pt>
                <c:pt idx="8">
                  <c:v>79.44</c:v>
                </c:pt>
                <c:pt idx="9">
                  <c:v>82.18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E0-4AC0-9774-D071CD0A469C}"/>
            </c:ext>
          </c:extLst>
        </c:ser>
        <c:ser>
          <c:idx val="7"/>
          <c:order val="7"/>
          <c:tx>
            <c:strRef>
              <c:f>produktion!$H$3</c:f>
              <c:strCache>
                <c:ptCount val="1"/>
                <c:pt idx="0">
                  <c:v>Smör</c:v>
                </c:pt>
              </c:strCache>
            </c:strRef>
          </c:tx>
          <c:spPr>
            <a:pattFill prst="narVert">
              <a:fgClr>
                <a:srgbClr val="179EDB"/>
              </a:fgClr>
              <a:bgClr>
                <a:schemeClr val="bg1"/>
              </a:bgClr>
            </a:pattFill>
            <a:ln w="3175">
              <a:solidFill>
                <a:srgbClr val="179EDB"/>
              </a:solidFill>
            </a:ln>
            <a:effectLst/>
          </c:spPr>
          <c:invertIfNegative val="0"/>
          <c:cat>
            <c:strLit>
              <c:ptCount val="10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  <c:pt idx="6">
                <c:v>2021</c:v>
              </c:pt>
              <c:pt idx="7">
                <c:v>2022</c:v>
              </c:pt>
              <c:pt idx="8">
                <c:v>2023</c:v>
              </c:pt>
              <c:pt idx="9">
                <c:v>2024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produktion!$H$4:$H$22</c15:sqref>
                  </c15:fullRef>
                </c:ext>
              </c:extLst>
              <c:f>produktion!$H$13:$H$22</c:f>
              <c:numCache>
                <c:formatCode>0.0</c:formatCode>
                <c:ptCount val="10"/>
                <c:pt idx="0">
                  <c:v>16.45</c:v>
                </c:pt>
                <c:pt idx="1">
                  <c:v>16.48</c:v>
                </c:pt>
                <c:pt idx="2">
                  <c:v>16.29</c:v>
                </c:pt>
                <c:pt idx="3">
                  <c:v>15.3</c:v>
                </c:pt>
                <c:pt idx="4">
                  <c:v>16.079999999999998</c:v>
                </c:pt>
                <c:pt idx="5">
                  <c:v>16.63</c:v>
                </c:pt>
                <c:pt idx="6">
                  <c:v>17.09</c:v>
                </c:pt>
                <c:pt idx="7">
                  <c:v>19.11</c:v>
                </c:pt>
                <c:pt idx="8">
                  <c:v>21.15</c:v>
                </c:pt>
                <c:pt idx="9">
                  <c:v>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E8-46A9-87E8-76CF46DC5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0228943"/>
        <c:axId val="83239491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produktion!$A$3</c15:sqref>
                        </c15:formulaRef>
                      </c:ext>
                    </c:extLst>
                    <c:strCache>
                      <c:ptCount val="1"/>
                      <c:pt idx="0">
                        <c:v>År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produktion!$A$4:$A$22</c15:sqref>
                        </c15:fullRef>
                        <c15:formulaRef>
                          <c15:sqref>produktion!$A$13:$A$22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produktion!$A$4:$A$22</c15:sqref>
                        </c15:fullRef>
                        <c15:formulaRef>
                          <c15:sqref>produktion!$A$13:$A$22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  <c:pt idx="9">
                        <c:v>2024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6E0-4AC0-9774-D071CD0A469C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"/>
          <c:order val="1"/>
          <c:tx>
            <c:strRef>
              <c:f>produktion!$B$3</c:f>
              <c:strCache>
                <c:ptCount val="1"/>
                <c:pt idx="0">
                  <c:v>Invägning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produktion!$A$4:$A$22</c15:sqref>
                  </c15:fullRef>
                </c:ext>
              </c:extLst>
              <c:f>produktion!$A$13:$A$22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produktion!$B$4:$B$22</c15:sqref>
                  </c15:fullRef>
                </c:ext>
              </c:extLst>
              <c:f>produktion!$B$13:$B$22</c:f>
              <c:numCache>
                <c:formatCode>#,##0</c:formatCode>
                <c:ptCount val="10"/>
                <c:pt idx="0">
                  <c:v>2933</c:v>
                </c:pt>
                <c:pt idx="1">
                  <c:v>2862</c:v>
                </c:pt>
                <c:pt idx="2">
                  <c:v>2817</c:v>
                </c:pt>
                <c:pt idx="3">
                  <c:v>2760</c:v>
                </c:pt>
                <c:pt idx="4">
                  <c:v>2704</c:v>
                </c:pt>
                <c:pt idx="5">
                  <c:v>2773</c:v>
                </c:pt>
                <c:pt idx="6">
                  <c:v>2782.22</c:v>
                </c:pt>
                <c:pt idx="7">
                  <c:v>2764.84</c:v>
                </c:pt>
                <c:pt idx="8">
                  <c:v>2818.53</c:v>
                </c:pt>
                <c:pt idx="9">
                  <c:v>2799.91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E0-4AC0-9774-D071CD0A4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272655"/>
        <c:axId val="571292031"/>
      </c:line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tusen ton mejeriproduker</a:t>
                </a:r>
              </a:p>
            </c:rich>
          </c:tx>
          <c:layout>
            <c:manualLayout>
              <c:xMode val="edge"/>
              <c:yMode val="edge"/>
              <c:x val="1.0114244157286316E-2"/>
              <c:y val="0.282337731432219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valAx>
        <c:axId val="571292031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tusen ton invägd mjölk</a:t>
                </a:r>
              </a:p>
            </c:rich>
          </c:tx>
          <c:layout>
            <c:manualLayout>
              <c:xMode val="edge"/>
              <c:yMode val="edge"/>
              <c:x val="0.96592712837181272"/>
              <c:y val="0.333266270287642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74272655"/>
        <c:crosses val="max"/>
        <c:crossBetween val="between"/>
      </c:valAx>
      <c:catAx>
        <c:axId val="57427265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129203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Totalkonsumtion av mejeriprodukter 2005-2024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[1]mejeri!$L$4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[1]mejeri!$A$6:$A$10</c:f>
              <c:strCache>
                <c:ptCount val="5"/>
                <c:pt idx="0">
                  <c:v>Mjölk</c:v>
                </c:pt>
                <c:pt idx="1">
                  <c:v>Grädde</c:v>
                </c:pt>
                <c:pt idx="2">
                  <c:v>Syrade produkter</c:v>
                </c:pt>
                <c:pt idx="3">
                  <c:v>Smör</c:v>
                </c:pt>
                <c:pt idx="4">
                  <c:v>Ost</c:v>
                </c:pt>
              </c:strCache>
            </c:strRef>
          </c:cat>
          <c:val>
            <c:numRef>
              <c:f>[1]mejeri!$L$6:$L$10</c:f>
              <c:numCache>
                <c:formatCode>General</c:formatCode>
                <c:ptCount val="5"/>
                <c:pt idx="0">
                  <c:v>111.1</c:v>
                </c:pt>
                <c:pt idx="1">
                  <c:v>9.9</c:v>
                </c:pt>
                <c:pt idx="2">
                  <c:v>34</c:v>
                </c:pt>
                <c:pt idx="3">
                  <c:v>0.9</c:v>
                </c:pt>
                <c:pt idx="4">
                  <c:v>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A7-427C-9730-A9A933D56CE5}"/>
            </c:ext>
          </c:extLst>
        </c:ser>
        <c:ser>
          <c:idx val="1"/>
          <c:order val="1"/>
          <c:tx>
            <c:strRef>
              <c:f>[1]mejeri!$M$4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[1]mejeri!$A$6:$A$10</c:f>
              <c:strCache>
                <c:ptCount val="5"/>
                <c:pt idx="0">
                  <c:v>Mjölk</c:v>
                </c:pt>
                <c:pt idx="1">
                  <c:v>Grädde</c:v>
                </c:pt>
                <c:pt idx="2">
                  <c:v>Syrade produkter</c:v>
                </c:pt>
                <c:pt idx="3">
                  <c:v>Smör</c:v>
                </c:pt>
                <c:pt idx="4">
                  <c:v>Ost</c:v>
                </c:pt>
              </c:strCache>
            </c:strRef>
          </c:cat>
          <c:val>
            <c:numRef>
              <c:f>[1]mejeri!$M$6:$M$10</c:f>
              <c:numCache>
                <c:formatCode>General</c:formatCode>
                <c:ptCount val="5"/>
                <c:pt idx="0">
                  <c:v>108.1</c:v>
                </c:pt>
                <c:pt idx="1">
                  <c:v>10</c:v>
                </c:pt>
                <c:pt idx="2">
                  <c:v>34.6</c:v>
                </c:pt>
                <c:pt idx="3">
                  <c:v>0.7</c:v>
                </c:pt>
                <c:pt idx="4">
                  <c:v>18.2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A7-427C-9730-A9A933D56CE5}"/>
            </c:ext>
          </c:extLst>
        </c:ser>
        <c:ser>
          <c:idx val="2"/>
          <c:order val="2"/>
          <c:tx>
            <c:strRef>
              <c:f>[1]mejeri!$N$4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[1]mejeri!$A$6:$A$10</c:f>
              <c:strCache>
                <c:ptCount val="5"/>
                <c:pt idx="0">
                  <c:v>Mjölk</c:v>
                </c:pt>
                <c:pt idx="1">
                  <c:v>Grädde</c:v>
                </c:pt>
                <c:pt idx="2">
                  <c:v>Syrade produkter</c:v>
                </c:pt>
                <c:pt idx="3">
                  <c:v>Smör</c:v>
                </c:pt>
                <c:pt idx="4">
                  <c:v>Ost</c:v>
                </c:pt>
              </c:strCache>
            </c:strRef>
          </c:cat>
          <c:val>
            <c:numRef>
              <c:f>[1]mejeri!$N$6:$N$10</c:f>
              <c:numCache>
                <c:formatCode>General</c:formatCode>
                <c:ptCount val="5"/>
                <c:pt idx="0">
                  <c:v>103.8</c:v>
                </c:pt>
                <c:pt idx="1">
                  <c:v>10.3</c:v>
                </c:pt>
                <c:pt idx="2">
                  <c:v>34.799999999999997</c:v>
                </c:pt>
                <c:pt idx="3">
                  <c:v>0.9</c:v>
                </c:pt>
                <c:pt idx="4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A7-427C-9730-A9A933D56CE5}"/>
            </c:ext>
          </c:extLst>
        </c:ser>
        <c:ser>
          <c:idx val="3"/>
          <c:order val="3"/>
          <c:tx>
            <c:strRef>
              <c:f>[1]mejeri!$O$4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[1]mejeri!$A$6:$A$10</c:f>
              <c:strCache>
                <c:ptCount val="5"/>
                <c:pt idx="0">
                  <c:v>Mjölk</c:v>
                </c:pt>
                <c:pt idx="1">
                  <c:v>Grädde</c:v>
                </c:pt>
                <c:pt idx="2">
                  <c:v>Syrade produkter</c:v>
                </c:pt>
                <c:pt idx="3">
                  <c:v>Smör</c:v>
                </c:pt>
                <c:pt idx="4">
                  <c:v>Ost</c:v>
                </c:pt>
              </c:strCache>
            </c:strRef>
          </c:cat>
          <c:val>
            <c:numRef>
              <c:f>[1]mejeri!$O$6:$O$10</c:f>
              <c:numCache>
                <c:formatCode>General</c:formatCode>
                <c:ptCount val="5"/>
                <c:pt idx="0">
                  <c:v>104.7</c:v>
                </c:pt>
                <c:pt idx="1">
                  <c:v>10.5</c:v>
                </c:pt>
                <c:pt idx="2">
                  <c:v>36.1</c:v>
                </c:pt>
                <c:pt idx="3">
                  <c:v>1</c:v>
                </c:pt>
                <c:pt idx="4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A7-427C-9730-A9A933D56CE5}"/>
            </c:ext>
          </c:extLst>
        </c:ser>
        <c:ser>
          <c:idx val="4"/>
          <c:order val="4"/>
          <c:tx>
            <c:strRef>
              <c:f>[1]mejeri!$P$4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[1]mejeri!$A$6:$A$10</c:f>
              <c:strCache>
                <c:ptCount val="5"/>
                <c:pt idx="0">
                  <c:v>Mjölk</c:v>
                </c:pt>
                <c:pt idx="1">
                  <c:v>Grädde</c:v>
                </c:pt>
                <c:pt idx="2">
                  <c:v>Syrade produkter</c:v>
                </c:pt>
                <c:pt idx="3">
                  <c:v>Smör</c:v>
                </c:pt>
                <c:pt idx="4">
                  <c:v>Ost</c:v>
                </c:pt>
              </c:strCache>
            </c:strRef>
          </c:cat>
          <c:val>
            <c:numRef>
              <c:f>[1]mejeri!$P$6:$P$10</c:f>
              <c:numCache>
                <c:formatCode>General</c:formatCode>
                <c:ptCount val="5"/>
                <c:pt idx="0">
                  <c:v>108.5</c:v>
                </c:pt>
                <c:pt idx="1">
                  <c:v>11.2</c:v>
                </c:pt>
                <c:pt idx="2">
                  <c:v>34.799999999999997</c:v>
                </c:pt>
                <c:pt idx="3">
                  <c:v>1.4</c:v>
                </c:pt>
                <c:pt idx="4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A7-427C-9730-A9A933D56CE5}"/>
            </c:ext>
          </c:extLst>
        </c:ser>
        <c:ser>
          <c:idx val="5"/>
          <c:order val="5"/>
          <c:tx>
            <c:strRef>
              <c:f>[1]mejeri!$Q$4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[1]mejeri!$A$6:$A$10</c:f>
              <c:strCache>
                <c:ptCount val="5"/>
                <c:pt idx="0">
                  <c:v>Mjölk</c:v>
                </c:pt>
                <c:pt idx="1">
                  <c:v>Grädde</c:v>
                </c:pt>
                <c:pt idx="2">
                  <c:v>Syrade produkter</c:v>
                </c:pt>
                <c:pt idx="3">
                  <c:v>Smör</c:v>
                </c:pt>
                <c:pt idx="4">
                  <c:v>Ost</c:v>
                </c:pt>
              </c:strCache>
            </c:strRef>
          </c:cat>
          <c:val>
            <c:numRef>
              <c:f>[1]mejeri!$Q$6:$Q$10</c:f>
              <c:numCache>
                <c:formatCode>General</c:formatCode>
                <c:ptCount val="5"/>
                <c:pt idx="0">
                  <c:v>97.6</c:v>
                </c:pt>
                <c:pt idx="1">
                  <c:v>11.7</c:v>
                </c:pt>
                <c:pt idx="2">
                  <c:v>34.799999999999997</c:v>
                </c:pt>
                <c:pt idx="3">
                  <c:v>2.8</c:v>
                </c:pt>
                <c:pt idx="4">
                  <c:v>18.600000000000001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A7-427C-9730-A9A933D56CE5}"/>
            </c:ext>
          </c:extLst>
        </c:ser>
        <c:ser>
          <c:idx val="6"/>
          <c:order val="6"/>
          <c:tx>
            <c:strRef>
              <c:f>[1]mejeri!$R$4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[1]mejeri!$A$6:$A$10</c:f>
              <c:strCache>
                <c:ptCount val="5"/>
                <c:pt idx="0">
                  <c:v>Mjölk</c:v>
                </c:pt>
                <c:pt idx="1">
                  <c:v>Grädde</c:v>
                </c:pt>
                <c:pt idx="2">
                  <c:v>Syrade produkter</c:v>
                </c:pt>
                <c:pt idx="3">
                  <c:v>Smör</c:v>
                </c:pt>
                <c:pt idx="4">
                  <c:v>Ost</c:v>
                </c:pt>
              </c:strCache>
            </c:strRef>
          </c:cat>
          <c:val>
            <c:numRef>
              <c:f>[1]mejeri!$R$6:$R$10</c:f>
              <c:numCache>
                <c:formatCode>General</c:formatCode>
                <c:ptCount val="5"/>
                <c:pt idx="0">
                  <c:v>90.8</c:v>
                </c:pt>
                <c:pt idx="1">
                  <c:v>11.6</c:v>
                </c:pt>
                <c:pt idx="2">
                  <c:v>34.700000000000003</c:v>
                </c:pt>
                <c:pt idx="3">
                  <c:v>3.1</c:v>
                </c:pt>
                <c:pt idx="4">
                  <c:v>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A7-427C-9730-A9A933D56CE5}"/>
            </c:ext>
          </c:extLst>
        </c:ser>
        <c:ser>
          <c:idx val="7"/>
          <c:order val="7"/>
          <c:tx>
            <c:strRef>
              <c:f>[1]mejeri!$S$4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[1]mejeri!$A$6:$A$10</c:f>
              <c:strCache>
                <c:ptCount val="5"/>
                <c:pt idx="0">
                  <c:v>Mjölk</c:v>
                </c:pt>
                <c:pt idx="1">
                  <c:v>Grädde</c:v>
                </c:pt>
                <c:pt idx="2">
                  <c:v>Syrade produkter</c:v>
                </c:pt>
                <c:pt idx="3">
                  <c:v>Smör</c:v>
                </c:pt>
                <c:pt idx="4">
                  <c:v>Ost</c:v>
                </c:pt>
              </c:strCache>
            </c:strRef>
          </c:cat>
          <c:val>
            <c:numRef>
              <c:f>[1]mejeri!$S$6:$S$10</c:f>
              <c:numCache>
                <c:formatCode>General</c:formatCode>
                <c:ptCount val="5"/>
                <c:pt idx="0">
                  <c:v>84.7</c:v>
                </c:pt>
                <c:pt idx="1">
                  <c:v>15.3</c:v>
                </c:pt>
                <c:pt idx="2">
                  <c:v>35</c:v>
                </c:pt>
                <c:pt idx="3">
                  <c:v>3.2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DA7-427C-9730-A9A933D56CE5}"/>
            </c:ext>
          </c:extLst>
        </c:ser>
        <c:ser>
          <c:idx val="8"/>
          <c:order val="8"/>
          <c:tx>
            <c:strRef>
              <c:f>[1]mejeri!$T$4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[1]mejeri!$A$6:$A$10</c:f>
              <c:strCache>
                <c:ptCount val="5"/>
                <c:pt idx="0">
                  <c:v>Mjölk</c:v>
                </c:pt>
                <c:pt idx="1">
                  <c:v>Grädde</c:v>
                </c:pt>
                <c:pt idx="2">
                  <c:v>Syrade produkter</c:v>
                </c:pt>
                <c:pt idx="3">
                  <c:v>Smör</c:v>
                </c:pt>
                <c:pt idx="4">
                  <c:v>Ost</c:v>
                </c:pt>
              </c:strCache>
            </c:strRef>
          </c:cat>
          <c:val>
            <c:numRef>
              <c:f>[1]mejeri!$T$6:$T$10</c:f>
              <c:numCache>
                <c:formatCode>General</c:formatCode>
                <c:ptCount val="5"/>
                <c:pt idx="0">
                  <c:v>83.9</c:v>
                </c:pt>
                <c:pt idx="1">
                  <c:v>13.9</c:v>
                </c:pt>
                <c:pt idx="2">
                  <c:v>34.700000000000003</c:v>
                </c:pt>
                <c:pt idx="3">
                  <c:v>2.5</c:v>
                </c:pt>
                <c:pt idx="4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A7-427C-9730-A9A933D56CE5}"/>
            </c:ext>
          </c:extLst>
        </c:ser>
        <c:ser>
          <c:idx val="9"/>
          <c:order val="9"/>
          <c:tx>
            <c:strRef>
              <c:f>[1]mejeri!$U$4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[1]mejeri!$A$6:$A$10</c:f>
              <c:strCache>
                <c:ptCount val="5"/>
                <c:pt idx="0">
                  <c:v>Mjölk</c:v>
                </c:pt>
                <c:pt idx="1">
                  <c:v>Grädde</c:v>
                </c:pt>
                <c:pt idx="2">
                  <c:v>Syrade produkter</c:v>
                </c:pt>
                <c:pt idx="3">
                  <c:v>Smör</c:v>
                </c:pt>
                <c:pt idx="4">
                  <c:v>Ost</c:v>
                </c:pt>
              </c:strCache>
            </c:strRef>
          </c:cat>
          <c:val>
            <c:numRef>
              <c:f>[1]mejeri!$U$6:$U$10</c:f>
              <c:numCache>
                <c:formatCode>General</c:formatCode>
                <c:ptCount val="5"/>
                <c:pt idx="0">
                  <c:v>81.599999999999994</c:v>
                </c:pt>
                <c:pt idx="1">
                  <c:v>13.9</c:v>
                </c:pt>
                <c:pt idx="2">
                  <c:v>35</c:v>
                </c:pt>
                <c:pt idx="3">
                  <c:v>2.6</c:v>
                </c:pt>
                <c:pt idx="4">
                  <c:v>20.3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DA7-427C-9730-A9A933D56CE5}"/>
            </c:ext>
          </c:extLst>
        </c:ser>
        <c:ser>
          <c:idx val="10"/>
          <c:order val="10"/>
          <c:tx>
            <c:strRef>
              <c:f>[1]mejeri!$V$4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[1]mejeri!$A$6:$A$10</c:f>
              <c:strCache>
                <c:ptCount val="5"/>
                <c:pt idx="0">
                  <c:v>Mjölk</c:v>
                </c:pt>
                <c:pt idx="1">
                  <c:v>Grädde</c:v>
                </c:pt>
                <c:pt idx="2">
                  <c:v>Syrade produkter</c:v>
                </c:pt>
                <c:pt idx="3">
                  <c:v>Smör</c:v>
                </c:pt>
                <c:pt idx="4">
                  <c:v>Ost</c:v>
                </c:pt>
              </c:strCache>
            </c:strRef>
          </c:cat>
          <c:val>
            <c:numRef>
              <c:f>[1]mejeri!$V$6:$V$10</c:f>
              <c:numCache>
                <c:formatCode>General</c:formatCode>
                <c:ptCount val="5"/>
                <c:pt idx="0">
                  <c:v>80.599999999999994</c:v>
                </c:pt>
                <c:pt idx="1">
                  <c:v>14.8</c:v>
                </c:pt>
                <c:pt idx="2">
                  <c:v>34.1</c:v>
                </c:pt>
                <c:pt idx="3">
                  <c:v>2.9</c:v>
                </c:pt>
                <c:pt idx="4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DA7-427C-9730-A9A933D56CE5}"/>
            </c:ext>
          </c:extLst>
        </c:ser>
        <c:ser>
          <c:idx val="11"/>
          <c:order val="11"/>
          <c:tx>
            <c:strRef>
              <c:f>[1]mejeri!$W$4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[1]mejeri!$A$6:$A$10</c:f>
              <c:strCache>
                <c:ptCount val="5"/>
                <c:pt idx="0">
                  <c:v>Mjölk</c:v>
                </c:pt>
                <c:pt idx="1">
                  <c:v>Grädde</c:v>
                </c:pt>
                <c:pt idx="2">
                  <c:v>Syrade produkter</c:v>
                </c:pt>
                <c:pt idx="3">
                  <c:v>Smör</c:v>
                </c:pt>
                <c:pt idx="4">
                  <c:v>Ost</c:v>
                </c:pt>
              </c:strCache>
            </c:strRef>
          </c:cat>
          <c:val>
            <c:numRef>
              <c:f>[1]mejeri!$W$6:$W$10</c:f>
              <c:numCache>
                <c:formatCode>General</c:formatCode>
                <c:ptCount val="5"/>
                <c:pt idx="0">
                  <c:v>78.099999999999994</c:v>
                </c:pt>
                <c:pt idx="1">
                  <c:v>14.8</c:v>
                </c:pt>
                <c:pt idx="2">
                  <c:v>32.6</c:v>
                </c:pt>
                <c:pt idx="3">
                  <c:v>2.9</c:v>
                </c:pt>
                <c:pt idx="4">
                  <c:v>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DA7-427C-9730-A9A933D56CE5}"/>
            </c:ext>
          </c:extLst>
        </c:ser>
        <c:ser>
          <c:idx val="12"/>
          <c:order val="12"/>
          <c:tx>
            <c:strRef>
              <c:f>[1]mejeri!$X$4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[1]mejeri!$A$6:$A$10</c:f>
              <c:strCache>
                <c:ptCount val="5"/>
                <c:pt idx="0">
                  <c:v>Mjölk</c:v>
                </c:pt>
                <c:pt idx="1">
                  <c:v>Grädde</c:v>
                </c:pt>
                <c:pt idx="2">
                  <c:v>Syrade produkter</c:v>
                </c:pt>
                <c:pt idx="3">
                  <c:v>Smör</c:v>
                </c:pt>
                <c:pt idx="4">
                  <c:v>Ost</c:v>
                </c:pt>
              </c:strCache>
            </c:strRef>
          </c:cat>
          <c:val>
            <c:numRef>
              <c:f>[1]mejeri!$X$6:$X$10</c:f>
              <c:numCache>
                <c:formatCode>General</c:formatCode>
                <c:ptCount val="5"/>
                <c:pt idx="0">
                  <c:v>75.5</c:v>
                </c:pt>
                <c:pt idx="1">
                  <c:v>12.9</c:v>
                </c:pt>
                <c:pt idx="2">
                  <c:v>31</c:v>
                </c:pt>
                <c:pt idx="3">
                  <c:v>2.8</c:v>
                </c:pt>
                <c:pt idx="4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DA7-427C-9730-A9A933D56CE5}"/>
            </c:ext>
          </c:extLst>
        </c:ser>
        <c:ser>
          <c:idx val="13"/>
          <c:order val="13"/>
          <c:tx>
            <c:strRef>
              <c:f>[1]mejeri!$Y$4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[1]mejeri!$A$6:$A$10</c:f>
              <c:strCache>
                <c:ptCount val="5"/>
                <c:pt idx="0">
                  <c:v>Mjölk</c:v>
                </c:pt>
                <c:pt idx="1">
                  <c:v>Grädde</c:v>
                </c:pt>
                <c:pt idx="2">
                  <c:v>Syrade produkter</c:v>
                </c:pt>
                <c:pt idx="3">
                  <c:v>Smör</c:v>
                </c:pt>
                <c:pt idx="4">
                  <c:v>Ost</c:v>
                </c:pt>
              </c:strCache>
            </c:strRef>
          </c:cat>
          <c:val>
            <c:numRef>
              <c:f>[1]mejeri!$Y$6:$Y$10</c:f>
              <c:numCache>
                <c:formatCode>General</c:formatCode>
                <c:ptCount val="5"/>
                <c:pt idx="0">
                  <c:v>71.2</c:v>
                </c:pt>
                <c:pt idx="1">
                  <c:v>9.8000000000000007</c:v>
                </c:pt>
                <c:pt idx="2">
                  <c:v>29.7</c:v>
                </c:pt>
                <c:pt idx="3">
                  <c:v>2.7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DA7-427C-9730-A9A933D56CE5}"/>
            </c:ext>
          </c:extLst>
        </c:ser>
        <c:ser>
          <c:idx val="14"/>
          <c:order val="14"/>
          <c:tx>
            <c:strRef>
              <c:f>[1]mejeri!$Z$4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[1]mejeri!$A$6:$A$10</c:f>
              <c:strCache>
                <c:ptCount val="5"/>
                <c:pt idx="0">
                  <c:v>Mjölk</c:v>
                </c:pt>
                <c:pt idx="1">
                  <c:v>Grädde</c:v>
                </c:pt>
                <c:pt idx="2">
                  <c:v>Syrade produkter</c:v>
                </c:pt>
                <c:pt idx="3">
                  <c:v>Smör</c:v>
                </c:pt>
                <c:pt idx="4">
                  <c:v>Ost</c:v>
                </c:pt>
              </c:strCache>
            </c:strRef>
          </c:cat>
          <c:val>
            <c:numRef>
              <c:f>[1]mejeri!$Z$6:$Z$10</c:f>
              <c:numCache>
                <c:formatCode>General</c:formatCode>
                <c:ptCount val="5"/>
                <c:pt idx="0">
                  <c:v>68.400000000000006</c:v>
                </c:pt>
                <c:pt idx="1">
                  <c:v>9.1999999999999993</c:v>
                </c:pt>
                <c:pt idx="2">
                  <c:v>29.4</c:v>
                </c:pt>
                <c:pt idx="3">
                  <c:v>2.8</c:v>
                </c:pt>
                <c:pt idx="4">
                  <c:v>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DA7-427C-9730-A9A933D56CE5}"/>
            </c:ext>
          </c:extLst>
        </c:ser>
        <c:ser>
          <c:idx val="15"/>
          <c:order val="15"/>
          <c:tx>
            <c:strRef>
              <c:f>[1]mejeri!$AA$4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[1]mejeri!$A$6:$A$10</c:f>
              <c:strCache>
                <c:ptCount val="5"/>
                <c:pt idx="0">
                  <c:v>Mjölk</c:v>
                </c:pt>
                <c:pt idx="1">
                  <c:v>Grädde</c:v>
                </c:pt>
                <c:pt idx="2">
                  <c:v>Syrade produkter</c:v>
                </c:pt>
                <c:pt idx="3">
                  <c:v>Smör</c:v>
                </c:pt>
                <c:pt idx="4">
                  <c:v>Ost</c:v>
                </c:pt>
              </c:strCache>
            </c:strRef>
          </c:cat>
          <c:val>
            <c:numRef>
              <c:f>[1]mejeri!$AA$6:$AA$10</c:f>
              <c:numCache>
                <c:formatCode>General</c:formatCode>
                <c:ptCount val="5"/>
                <c:pt idx="0">
                  <c:v>67.7</c:v>
                </c:pt>
                <c:pt idx="1">
                  <c:v>9.1999999999999993</c:v>
                </c:pt>
                <c:pt idx="2">
                  <c:v>28.9</c:v>
                </c:pt>
                <c:pt idx="3">
                  <c:v>2.9</c:v>
                </c:pt>
                <c:pt idx="4">
                  <c:v>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DA7-427C-9730-A9A933D56CE5}"/>
            </c:ext>
          </c:extLst>
        </c:ser>
        <c:ser>
          <c:idx val="16"/>
          <c:order val="16"/>
          <c:tx>
            <c:strRef>
              <c:f>[1]mejeri!$AB$4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[1]mejeri!$A$6:$A$10</c:f>
              <c:strCache>
                <c:ptCount val="5"/>
                <c:pt idx="0">
                  <c:v>Mjölk</c:v>
                </c:pt>
                <c:pt idx="1">
                  <c:v>Grädde</c:v>
                </c:pt>
                <c:pt idx="2">
                  <c:v>Syrade produkter</c:v>
                </c:pt>
                <c:pt idx="3">
                  <c:v>Smör</c:v>
                </c:pt>
                <c:pt idx="4">
                  <c:v>Ost</c:v>
                </c:pt>
              </c:strCache>
            </c:strRef>
          </c:cat>
          <c:val>
            <c:numRef>
              <c:f>[1]mejeri!$AB$6:$AB$10</c:f>
              <c:numCache>
                <c:formatCode>General</c:formatCode>
                <c:ptCount val="5"/>
                <c:pt idx="0">
                  <c:v>65.8</c:v>
                </c:pt>
                <c:pt idx="1">
                  <c:v>8</c:v>
                </c:pt>
                <c:pt idx="2">
                  <c:v>28.5</c:v>
                </c:pt>
                <c:pt idx="3">
                  <c:v>2.9</c:v>
                </c:pt>
                <c:pt idx="4">
                  <c:v>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DA7-427C-9730-A9A933D56CE5}"/>
            </c:ext>
          </c:extLst>
        </c:ser>
        <c:ser>
          <c:idx val="17"/>
          <c:order val="17"/>
          <c:tx>
            <c:strRef>
              <c:f>[1]mejeri!$AC$4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[1]mejeri!$A$6:$A$10</c:f>
              <c:strCache>
                <c:ptCount val="5"/>
                <c:pt idx="0">
                  <c:v>Mjölk</c:v>
                </c:pt>
                <c:pt idx="1">
                  <c:v>Grädde</c:v>
                </c:pt>
                <c:pt idx="2">
                  <c:v>Syrade produkter</c:v>
                </c:pt>
                <c:pt idx="3">
                  <c:v>Smör</c:v>
                </c:pt>
                <c:pt idx="4">
                  <c:v>Ost</c:v>
                </c:pt>
              </c:strCache>
            </c:strRef>
          </c:cat>
          <c:val>
            <c:numRef>
              <c:f>[1]mejeri!$AC$6:$AC$10</c:f>
              <c:numCache>
                <c:formatCode>General</c:formatCode>
                <c:ptCount val="5"/>
                <c:pt idx="0">
                  <c:v>64</c:v>
                </c:pt>
                <c:pt idx="1">
                  <c:v>7.3</c:v>
                </c:pt>
                <c:pt idx="2">
                  <c:v>27.7</c:v>
                </c:pt>
                <c:pt idx="3">
                  <c:v>3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DA7-427C-9730-A9A933D56CE5}"/>
            </c:ext>
          </c:extLst>
        </c:ser>
        <c:ser>
          <c:idx val="18"/>
          <c:order val="18"/>
          <c:tx>
            <c:strRef>
              <c:f>[1]mejeri!$AD$4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[1]mejeri!$A$6:$A$10</c:f>
              <c:strCache>
                <c:ptCount val="5"/>
                <c:pt idx="0">
                  <c:v>Mjölk</c:v>
                </c:pt>
                <c:pt idx="1">
                  <c:v>Grädde</c:v>
                </c:pt>
                <c:pt idx="2">
                  <c:v>Syrade produkter</c:v>
                </c:pt>
                <c:pt idx="3">
                  <c:v>Smör</c:v>
                </c:pt>
                <c:pt idx="4">
                  <c:v>Ost</c:v>
                </c:pt>
              </c:strCache>
            </c:strRef>
          </c:cat>
          <c:val>
            <c:numRef>
              <c:f>[1]mejeri!$AD$6:$AD$10</c:f>
              <c:numCache>
                <c:formatCode>General</c:formatCode>
                <c:ptCount val="5"/>
                <c:pt idx="0">
                  <c:v>62.6</c:v>
                </c:pt>
                <c:pt idx="1">
                  <c:v>7.4</c:v>
                </c:pt>
                <c:pt idx="2">
                  <c:v>27</c:v>
                </c:pt>
                <c:pt idx="3">
                  <c:v>2.7</c:v>
                </c:pt>
                <c:pt idx="4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DA7-427C-9730-A9A933D56CE5}"/>
            </c:ext>
          </c:extLst>
        </c:ser>
        <c:ser>
          <c:idx val="19"/>
          <c:order val="19"/>
          <c:tx>
            <c:strRef>
              <c:f>[1]mejeri!$AE$4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[1]mejeri!$A$6:$A$10</c:f>
              <c:strCache>
                <c:ptCount val="5"/>
                <c:pt idx="0">
                  <c:v>Mjölk</c:v>
                </c:pt>
                <c:pt idx="1">
                  <c:v>Grädde</c:v>
                </c:pt>
                <c:pt idx="2">
                  <c:v>Syrade produkter</c:v>
                </c:pt>
                <c:pt idx="3">
                  <c:v>Smör</c:v>
                </c:pt>
                <c:pt idx="4">
                  <c:v>Ost</c:v>
                </c:pt>
              </c:strCache>
            </c:strRef>
          </c:cat>
          <c:val>
            <c:numRef>
              <c:f>[1]mejeri!$AE$6:$AE$10</c:f>
              <c:numCache>
                <c:formatCode>General</c:formatCode>
                <c:ptCount val="5"/>
                <c:pt idx="0">
                  <c:v>61.5</c:v>
                </c:pt>
                <c:pt idx="1">
                  <c:v>8</c:v>
                </c:pt>
                <c:pt idx="2">
                  <c:v>26.7</c:v>
                </c:pt>
                <c:pt idx="3">
                  <c:v>2.8</c:v>
                </c:pt>
                <c:pt idx="4">
                  <c:v>21.1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DA7-427C-9730-A9A933D56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9543056"/>
        <c:axId val="208067024"/>
      </c:barChart>
      <c:catAx>
        <c:axId val="199954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8067024"/>
        <c:crosses val="autoZero"/>
        <c:auto val="1"/>
        <c:lblAlgn val="ctr"/>
        <c:lblOffset val="100"/>
        <c:noMultiLvlLbl val="0"/>
      </c:catAx>
      <c:valAx>
        <c:axId val="20806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totalkonsumtion</a:t>
                </a:r>
                <a:r>
                  <a:rPr lang="sv-SE" baseline="0"/>
                  <a:t>, kg/capita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9954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892960833267437"/>
          <c:y val="0.88288944145139747"/>
          <c:w val="0.66239903297597125"/>
          <c:h val="0.108338628724041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Import av mejeriprodukter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'handel per kategori'!$J$6</c:f>
              <c:strCache>
                <c:ptCount val="1"/>
                <c:pt idx="0">
                  <c:v>2015</c:v>
                </c:pt>
              </c:strCache>
            </c:strRef>
          </c:tx>
          <c:spPr>
            <a:pattFill prst="ltHorz">
              <a:fgClr>
                <a:schemeClr val="bg1"/>
              </a:fgClr>
              <a:bgClr>
                <a:srgbClr val="E07A0A"/>
              </a:bgClr>
            </a:pattFill>
            <a:ln w="3175">
              <a:solidFill>
                <a:srgbClr val="E07A0A"/>
              </a:solidFill>
            </a:ln>
            <a:effectLst/>
          </c:spPr>
          <c:invertIfNegative val="0"/>
          <c:cat>
            <c:strRef>
              <c:f>'handel per kategori'!$A$7:$A$12</c:f>
              <c:strCache>
                <c:ptCount val="6"/>
                <c:pt idx="0">
                  <c:v>mjölk och grädde</c:v>
                </c:pt>
                <c:pt idx="1">
                  <c:v>mjölkpulver</c:v>
                </c:pt>
                <c:pt idx="2">
                  <c:v>syrade produkter</c:v>
                </c:pt>
                <c:pt idx="3">
                  <c:v>vassle</c:v>
                </c:pt>
                <c:pt idx="4">
                  <c:v>smör</c:v>
                </c:pt>
                <c:pt idx="5">
                  <c:v>ost</c:v>
                </c:pt>
              </c:strCache>
            </c:strRef>
          </c:cat>
          <c:val>
            <c:numRef>
              <c:f>'handel per kategori'!$J$7:$J$12</c:f>
              <c:numCache>
                <c:formatCode>#,##0</c:formatCode>
                <c:ptCount val="6"/>
                <c:pt idx="0">
                  <c:v>46197</c:v>
                </c:pt>
                <c:pt idx="1">
                  <c:v>14818</c:v>
                </c:pt>
                <c:pt idx="2">
                  <c:v>102778</c:v>
                </c:pt>
                <c:pt idx="3">
                  <c:v>58244</c:v>
                </c:pt>
                <c:pt idx="4">
                  <c:v>12877</c:v>
                </c:pt>
                <c:pt idx="5">
                  <c:v>124859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9D-45B0-A3AD-B19E902A2DAE}"/>
            </c:ext>
          </c:extLst>
        </c:ser>
        <c:ser>
          <c:idx val="1"/>
          <c:order val="1"/>
          <c:tx>
            <c:strRef>
              <c:f>'handel per kategori'!$K$6</c:f>
              <c:strCache>
                <c:ptCount val="1"/>
                <c:pt idx="0">
                  <c:v>2016</c:v>
                </c:pt>
              </c:strCache>
            </c:strRef>
          </c:tx>
          <c:spPr>
            <a:pattFill prst="ltUpDiag">
              <a:fgClr>
                <a:schemeClr val="bg1"/>
              </a:fgClr>
              <a:bgClr>
                <a:srgbClr val="7DA117"/>
              </a:bgClr>
            </a:pattFill>
            <a:ln w="3175">
              <a:solidFill>
                <a:srgbClr val="7DA117"/>
              </a:solidFill>
            </a:ln>
            <a:effectLst/>
          </c:spPr>
          <c:invertIfNegative val="0"/>
          <c:cat>
            <c:strRef>
              <c:f>'handel per kategori'!$A$7:$A$12</c:f>
              <c:strCache>
                <c:ptCount val="6"/>
                <c:pt idx="0">
                  <c:v>mjölk och grädde</c:v>
                </c:pt>
                <c:pt idx="1">
                  <c:v>mjölkpulver</c:v>
                </c:pt>
                <c:pt idx="2">
                  <c:v>syrade produkter</c:v>
                </c:pt>
                <c:pt idx="3">
                  <c:v>vassle</c:v>
                </c:pt>
                <c:pt idx="4">
                  <c:v>smör</c:v>
                </c:pt>
                <c:pt idx="5">
                  <c:v>ost</c:v>
                </c:pt>
              </c:strCache>
            </c:strRef>
          </c:cat>
          <c:val>
            <c:numRef>
              <c:f>'handel per kategori'!$K$7:$K$12</c:f>
              <c:numCache>
                <c:formatCode>#,##0</c:formatCode>
                <c:ptCount val="6"/>
                <c:pt idx="0">
                  <c:v>49186</c:v>
                </c:pt>
                <c:pt idx="1">
                  <c:v>15396</c:v>
                </c:pt>
                <c:pt idx="2">
                  <c:v>94260</c:v>
                </c:pt>
                <c:pt idx="3">
                  <c:v>54767</c:v>
                </c:pt>
                <c:pt idx="4">
                  <c:v>13574</c:v>
                </c:pt>
                <c:pt idx="5">
                  <c:v>125593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9D-45B0-A3AD-B19E902A2DAE}"/>
            </c:ext>
          </c:extLst>
        </c:ser>
        <c:ser>
          <c:idx val="2"/>
          <c:order val="2"/>
          <c:tx>
            <c:strRef>
              <c:f>'handel per kategori'!$L$6</c:f>
              <c:strCache>
                <c:ptCount val="1"/>
                <c:pt idx="0">
                  <c:v>2017</c:v>
                </c:pt>
              </c:strCache>
            </c:strRef>
          </c:tx>
          <c:spPr>
            <a:pattFill prst="narVert">
              <a:fgClr>
                <a:srgbClr val="179EDB"/>
              </a:fgClr>
              <a:bgClr>
                <a:schemeClr val="bg1"/>
              </a:bgClr>
            </a:pattFill>
            <a:ln w="3175">
              <a:solidFill>
                <a:srgbClr val="179EDB"/>
              </a:solidFill>
            </a:ln>
            <a:effectLst/>
          </c:spPr>
          <c:invertIfNegative val="0"/>
          <c:cat>
            <c:strRef>
              <c:f>'handel per kategori'!$A$7:$A$12</c:f>
              <c:strCache>
                <c:ptCount val="6"/>
                <c:pt idx="0">
                  <c:v>mjölk och grädde</c:v>
                </c:pt>
                <c:pt idx="1">
                  <c:v>mjölkpulver</c:v>
                </c:pt>
                <c:pt idx="2">
                  <c:v>syrade produkter</c:v>
                </c:pt>
                <c:pt idx="3">
                  <c:v>vassle</c:v>
                </c:pt>
                <c:pt idx="4">
                  <c:v>smör</c:v>
                </c:pt>
                <c:pt idx="5">
                  <c:v>ost</c:v>
                </c:pt>
              </c:strCache>
            </c:strRef>
          </c:cat>
          <c:val>
            <c:numRef>
              <c:f>'handel per kategori'!$L$7:$L$12</c:f>
              <c:numCache>
                <c:formatCode>#,##0</c:formatCode>
                <c:ptCount val="6"/>
                <c:pt idx="0">
                  <c:v>40871</c:v>
                </c:pt>
                <c:pt idx="1">
                  <c:v>17905</c:v>
                </c:pt>
                <c:pt idx="2">
                  <c:v>89081</c:v>
                </c:pt>
                <c:pt idx="3">
                  <c:v>53681</c:v>
                </c:pt>
                <c:pt idx="4">
                  <c:v>13429</c:v>
                </c:pt>
                <c:pt idx="5">
                  <c:v>126163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9D-45B0-A3AD-B19E902A2DAE}"/>
            </c:ext>
          </c:extLst>
        </c:ser>
        <c:ser>
          <c:idx val="3"/>
          <c:order val="3"/>
          <c:tx>
            <c:strRef>
              <c:f>'handel per kategori'!$M$6</c:f>
              <c:strCache>
                <c:ptCount val="1"/>
                <c:pt idx="0">
                  <c:v>2018</c:v>
                </c:pt>
              </c:strCache>
            </c:strRef>
          </c:tx>
          <c:spPr>
            <a:pattFill prst="narHorz">
              <a:fgClr>
                <a:schemeClr val="bg1"/>
              </a:fgClr>
              <a:bgClr>
                <a:srgbClr val="ED1C24"/>
              </a:bgClr>
            </a:pattFill>
            <a:ln w="3175">
              <a:solidFill>
                <a:srgbClr val="ED1C24"/>
              </a:solidFill>
            </a:ln>
            <a:effectLst/>
          </c:spPr>
          <c:invertIfNegative val="0"/>
          <c:cat>
            <c:strRef>
              <c:f>'handel per kategori'!$A$7:$A$12</c:f>
              <c:strCache>
                <c:ptCount val="6"/>
                <c:pt idx="0">
                  <c:v>mjölk och grädde</c:v>
                </c:pt>
                <c:pt idx="1">
                  <c:v>mjölkpulver</c:v>
                </c:pt>
                <c:pt idx="2">
                  <c:v>syrade produkter</c:v>
                </c:pt>
                <c:pt idx="3">
                  <c:v>vassle</c:v>
                </c:pt>
                <c:pt idx="4">
                  <c:v>smör</c:v>
                </c:pt>
                <c:pt idx="5">
                  <c:v>ost</c:v>
                </c:pt>
              </c:strCache>
            </c:strRef>
          </c:cat>
          <c:val>
            <c:numRef>
              <c:f>'handel per kategori'!$M$7:$M$12</c:f>
              <c:numCache>
                <c:formatCode>#,##0</c:formatCode>
                <c:ptCount val="6"/>
                <c:pt idx="0">
                  <c:v>38756</c:v>
                </c:pt>
                <c:pt idx="1">
                  <c:v>16848</c:v>
                </c:pt>
                <c:pt idx="2">
                  <c:v>82553</c:v>
                </c:pt>
                <c:pt idx="3">
                  <c:v>57607</c:v>
                </c:pt>
                <c:pt idx="4">
                  <c:v>15895</c:v>
                </c:pt>
                <c:pt idx="5">
                  <c:v>129270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D-45B0-A3AD-B19E902A2DAE}"/>
            </c:ext>
          </c:extLst>
        </c:ser>
        <c:ser>
          <c:idx val="4"/>
          <c:order val="4"/>
          <c:tx>
            <c:strRef>
              <c:f>'handel per kategori'!$N$6</c:f>
              <c:strCache>
                <c:ptCount val="1"/>
                <c:pt idx="0">
                  <c:v>2019</c:v>
                </c:pt>
              </c:strCache>
            </c:strRef>
          </c:tx>
          <c:spPr>
            <a:pattFill prst="dkDnDiag">
              <a:fgClr>
                <a:srgbClr val="E07A0A"/>
              </a:fgClr>
              <a:bgClr>
                <a:schemeClr val="bg1"/>
              </a:bgClr>
            </a:pattFill>
            <a:ln w="3175">
              <a:solidFill>
                <a:srgbClr val="E07A0A"/>
              </a:solidFill>
            </a:ln>
            <a:effectLst/>
          </c:spPr>
          <c:invertIfNegative val="0"/>
          <c:cat>
            <c:strRef>
              <c:f>'handel per kategori'!$A$7:$A$12</c:f>
              <c:strCache>
                <c:ptCount val="6"/>
                <c:pt idx="0">
                  <c:v>mjölk och grädde</c:v>
                </c:pt>
                <c:pt idx="1">
                  <c:v>mjölkpulver</c:v>
                </c:pt>
                <c:pt idx="2">
                  <c:v>syrade produkter</c:v>
                </c:pt>
                <c:pt idx="3">
                  <c:v>vassle</c:v>
                </c:pt>
                <c:pt idx="4">
                  <c:v>smör</c:v>
                </c:pt>
                <c:pt idx="5">
                  <c:v>ost</c:v>
                </c:pt>
              </c:strCache>
            </c:strRef>
          </c:cat>
          <c:val>
            <c:numRef>
              <c:f>'handel per kategori'!$N$7:$N$12</c:f>
              <c:numCache>
                <c:formatCode>#,##0</c:formatCode>
                <c:ptCount val="6"/>
                <c:pt idx="0">
                  <c:v>36772</c:v>
                </c:pt>
                <c:pt idx="1">
                  <c:v>16266</c:v>
                </c:pt>
                <c:pt idx="2">
                  <c:v>89892</c:v>
                </c:pt>
                <c:pt idx="3">
                  <c:v>53635</c:v>
                </c:pt>
                <c:pt idx="4">
                  <c:v>15068</c:v>
                </c:pt>
                <c:pt idx="5">
                  <c:v>135239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9D-45B0-A3AD-B19E902A2DAE}"/>
            </c:ext>
          </c:extLst>
        </c:ser>
        <c:ser>
          <c:idx val="5"/>
          <c:order val="5"/>
          <c:tx>
            <c:strRef>
              <c:f>'handel per kategori'!$O$6</c:f>
              <c:strCache>
                <c:ptCount val="1"/>
                <c:pt idx="0">
                  <c:v>2020</c:v>
                </c:pt>
              </c:strCache>
            </c:strRef>
          </c:tx>
          <c:spPr>
            <a:pattFill prst="ltVert">
              <a:fgClr>
                <a:schemeClr val="bg1"/>
              </a:fgClr>
              <a:bgClr>
                <a:srgbClr val="7DA117"/>
              </a:bgClr>
            </a:pattFill>
            <a:ln w="3175">
              <a:solidFill>
                <a:srgbClr val="7DA117"/>
              </a:solidFill>
            </a:ln>
            <a:effectLst/>
          </c:spPr>
          <c:invertIfNegative val="0"/>
          <c:cat>
            <c:strRef>
              <c:f>'handel per kategori'!$A$7:$A$12</c:f>
              <c:strCache>
                <c:ptCount val="6"/>
                <c:pt idx="0">
                  <c:v>mjölk och grädde</c:v>
                </c:pt>
                <c:pt idx="1">
                  <c:v>mjölkpulver</c:v>
                </c:pt>
                <c:pt idx="2">
                  <c:v>syrade produkter</c:v>
                </c:pt>
                <c:pt idx="3">
                  <c:v>vassle</c:v>
                </c:pt>
                <c:pt idx="4">
                  <c:v>smör</c:v>
                </c:pt>
                <c:pt idx="5">
                  <c:v>ost</c:v>
                </c:pt>
              </c:strCache>
            </c:strRef>
          </c:cat>
          <c:val>
            <c:numRef>
              <c:f>'handel per kategori'!$O$7:$O$12</c:f>
              <c:numCache>
                <c:formatCode>#,##0</c:formatCode>
                <c:ptCount val="6"/>
                <c:pt idx="0">
                  <c:v>34784</c:v>
                </c:pt>
                <c:pt idx="1">
                  <c:v>14301</c:v>
                </c:pt>
                <c:pt idx="2">
                  <c:v>85582</c:v>
                </c:pt>
                <c:pt idx="3">
                  <c:v>49689</c:v>
                </c:pt>
                <c:pt idx="4">
                  <c:v>16219</c:v>
                </c:pt>
                <c:pt idx="5">
                  <c:v>138255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9D-45B0-A3AD-B19E902A2DAE}"/>
            </c:ext>
          </c:extLst>
        </c:ser>
        <c:ser>
          <c:idx val="6"/>
          <c:order val="6"/>
          <c:tx>
            <c:strRef>
              <c:f>'handel per kategori'!$P$6</c:f>
              <c:strCache>
                <c:ptCount val="1"/>
                <c:pt idx="0">
                  <c:v>2021</c:v>
                </c:pt>
              </c:strCache>
            </c:strRef>
          </c:tx>
          <c:spPr>
            <a:pattFill prst="pct30">
              <a:fgClr>
                <a:srgbClr val="179EDB"/>
              </a:fgClr>
              <a:bgClr>
                <a:schemeClr val="bg1"/>
              </a:bgClr>
            </a:pattFill>
            <a:ln w="3175">
              <a:solidFill>
                <a:srgbClr val="179EDB"/>
              </a:solidFill>
            </a:ln>
            <a:effectLst/>
          </c:spPr>
          <c:invertIfNegative val="0"/>
          <c:cat>
            <c:strRef>
              <c:f>'handel per kategori'!$A$7:$A$12</c:f>
              <c:strCache>
                <c:ptCount val="6"/>
                <c:pt idx="0">
                  <c:v>mjölk och grädde</c:v>
                </c:pt>
                <c:pt idx="1">
                  <c:v>mjölkpulver</c:v>
                </c:pt>
                <c:pt idx="2">
                  <c:v>syrade produkter</c:v>
                </c:pt>
                <c:pt idx="3">
                  <c:v>vassle</c:v>
                </c:pt>
                <c:pt idx="4">
                  <c:v>smör</c:v>
                </c:pt>
                <c:pt idx="5">
                  <c:v>ost</c:v>
                </c:pt>
              </c:strCache>
            </c:strRef>
          </c:cat>
          <c:val>
            <c:numRef>
              <c:f>'handel per kategori'!$P$7:$P$12</c:f>
              <c:numCache>
                <c:formatCode>#,##0</c:formatCode>
                <c:ptCount val="6"/>
                <c:pt idx="0">
                  <c:v>33317</c:v>
                </c:pt>
                <c:pt idx="1">
                  <c:v>12268</c:v>
                </c:pt>
                <c:pt idx="2">
                  <c:v>83560</c:v>
                </c:pt>
                <c:pt idx="3">
                  <c:v>53984</c:v>
                </c:pt>
                <c:pt idx="4">
                  <c:v>16220</c:v>
                </c:pt>
                <c:pt idx="5">
                  <c:v>141547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9D-45B0-A3AD-B19E902A2DAE}"/>
            </c:ext>
          </c:extLst>
        </c:ser>
        <c:ser>
          <c:idx val="7"/>
          <c:order val="7"/>
          <c:tx>
            <c:strRef>
              <c:f>'handel per kategori'!$Q$6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'handel per kategori'!$A$7:$A$12</c:f>
              <c:strCache>
                <c:ptCount val="6"/>
                <c:pt idx="0">
                  <c:v>mjölk och grädde</c:v>
                </c:pt>
                <c:pt idx="1">
                  <c:v>mjölkpulver</c:v>
                </c:pt>
                <c:pt idx="2">
                  <c:v>syrade produkter</c:v>
                </c:pt>
                <c:pt idx="3">
                  <c:v>vassle</c:v>
                </c:pt>
                <c:pt idx="4">
                  <c:v>smör</c:v>
                </c:pt>
                <c:pt idx="5">
                  <c:v>ost</c:v>
                </c:pt>
              </c:strCache>
            </c:strRef>
          </c:cat>
          <c:val>
            <c:numRef>
              <c:f>'handel per kategori'!$Q$7:$Q$12</c:f>
              <c:numCache>
                <c:formatCode>#,##0</c:formatCode>
                <c:ptCount val="6"/>
                <c:pt idx="0">
                  <c:v>29135</c:v>
                </c:pt>
                <c:pt idx="1">
                  <c:v>16994</c:v>
                </c:pt>
                <c:pt idx="2">
                  <c:v>80979</c:v>
                </c:pt>
                <c:pt idx="3">
                  <c:v>64843</c:v>
                </c:pt>
                <c:pt idx="4">
                  <c:v>14336</c:v>
                </c:pt>
                <c:pt idx="5">
                  <c:v>147486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9D-45B0-A3AD-B19E902A2DAE}"/>
            </c:ext>
          </c:extLst>
        </c:ser>
        <c:ser>
          <c:idx val="8"/>
          <c:order val="8"/>
          <c:tx>
            <c:strRef>
              <c:f>'handel per kategori'!$R$6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'handel per kategori'!$A$7:$A$12</c:f>
              <c:strCache>
                <c:ptCount val="6"/>
                <c:pt idx="0">
                  <c:v>mjölk och grädde</c:v>
                </c:pt>
                <c:pt idx="1">
                  <c:v>mjölkpulver</c:v>
                </c:pt>
                <c:pt idx="2">
                  <c:v>syrade produkter</c:v>
                </c:pt>
                <c:pt idx="3">
                  <c:v>vassle</c:v>
                </c:pt>
                <c:pt idx="4">
                  <c:v>smör</c:v>
                </c:pt>
                <c:pt idx="5">
                  <c:v>ost</c:v>
                </c:pt>
              </c:strCache>
            </c:strRef>
          </c:cat>
          <c:val>
            <c:numRef>
              <c:f>'handel per kategori'!$R$7:$R$12</c:f>
              <c:numCache>
                <c:formatCode>#,##0</c:formatCode>
                <c:ptCount val="6"/>
                <c:pt idx="0">
                  <c:v>23718</c:v>
                </c:pt>
                <c:pt idx="1">
                  <c:v>18052</c:v>
                </c:pt>
                <c:pt idx="2">
                  <c:v>78675</c:v>
                </c:pt>
                <c:pt idx="3">
                  <c:v>69694</c:v>
                </c:pt>
                <c:pt idx="4">
                  <c:v>15186</c:v>
                </c:pt>
                <c:pt idx="5">
                  <c:v>154456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9D-45B0-A3AD-B19E902A2DAE}"/>
            </c:ext>
          </c:extLst>
        </c:ser>
        <c:ser>
          <c:idx val="9"/>
          <c:order val="9"/>
          <c:tx>
            <c:strRef>
              <c:f>'handel per kategori'!$S$6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'handel per kategori'!$A$7:$A$12</c:f>
              <c:strCache>
                <c:ptCount val="6"/>
                <c:pt idx="0">
                  <c:v>mjölk och grädde</c:v>
                </c:pt>
                <c:pt idx="1">
                  <c:v>mjölkpulver</c:v>
                </c:pt>
                <c:pt idx="2">
                  <c:v>syrade produkter</c:v>
                </c:pt>
                <c:pt idx="3">
                  <c:v>vassle</c:v>
                </c:pt>
                <c:pt idx="4">
                  <c:v>smör</c:v>
                </c:pt>
                <c:pt idx="5">
                  <c:v>ost</c:v>
                </c:pt>
              </c:strCache>
            </c:strRef>
          </c:cat>
          <c:val>
            <c:numRef>
              <c:f>'handel per kategori'!$S$7:$S$12</c:f>
              <c:numCache>
                <c:formatCode>#,##0</c:formatCode>
                <c:ptCount val="6"/>
                <c:pt idx="0">
                  <c:v>26217</c:v>
                </c:pt>
                <c:pt idx="1">
                  <c:v>15585</c:v>
                </c:pt>
                <c:pt idx="2">
                  <c:v>77950</c:v>
                </c:pt>
                <c:pt idx="3">
                  <c:v>73965</c:v>
                </c:pt>
                <c:pt idx="4">
                  <c:v>13957</c:v>
                </c:pt>
                <c:pt idx="5">
                  <c:v>171121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9D-45B0-A3AD-B19E902A2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18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produktvikt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43</xdr:row>
      <xdr:rowOff>22223</xdr:rowOff>
    </xdr:from>
    <xdr:to>
      <xdr:col>7</xdr:col>
      <xdr:colOff>485775</xdr:colOff>
      <xdr:row>70</xdr:row>
      <xdr:rowOff>95249</xdr:rowOff>
    </xdr:to>
    <xdr:graphicFrame macro="">
      <xdr:nvGraphicFramePr>
        <xdr:cNvPr id="2" name="Diagram 1" descr="Figuren visar utvecklingen av produktion, konsumtion, utrikeshandel och försörjningsgrad för mjölk sedan 1995">
          <a:extLst>
            <a:ext uri="{FF2B5EF4-FFF2-40B4-BE49-F238E27FC236}">
              <a16:creationId xmlns:a16="http://schemas.microsoft.com/office/drawing/2014/main" id="{040A8260-04F1-4343-B32F-2C5064F12F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44</xdr:row>
      <xdr:rowOff>60324</xdr:rowOff>
    </xdr:from>
    <xdr:to>
      <xdr:col>7</xdr:col>
      <xdr:colOff>622300</xdr:colOff>
      <xdr:row>72</xdr:row>
      <xdr:rowOff>12700</xdr:rowOff>
    </xdr:to>
    <xdr:graphicFrame macro="">
      <xdr:nvGraphicFramePr>
        <xdr:cNvPr id="2" name="Diagram 1" descr="Figuren visar utvecklingen av produktion, konsumtion, utrikeshandel och försörjningsgrad för grädde sedan 2012">
          <a:extLst>
            <a:ext uri="{FF2B5EF4-FFF2-40B4-BE49-F238E27FC236}">
              <a16:creationId xmlns:a16="http://schemas.microsoft.com/office/drawing/2014/main" id="{D4EAC858-9AEB-4406-A539-964BD4545F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42</xdr:row>
      <xdr:rowOff>22224</xdr:rowOff>
    </xdr:from>
    <xdr:to>
      <xdr:col>7</xdr:col>
      <xdr:colOff>825500</xdr:colOff>
      <xdr:row>69</xdr:row>
      <xdr:rowOff>50800</xdr:rowOff>
    </xdr:to>
    <xdr:graphicFrame macro="">
      <xdr:nvGraphicFramePr>
        <xdr:cNvPr id="2" name="Diagram 1" descr="Figuren visa utvecklingen av produktion, konsumtion, utrikeshandel och svensk försörjningsgrad för syrade mejeriprodukter från 1995">
          <a:extLst>
            <a:ext uri="{FF2B5EF4-FFF2-40B4-BE49-F238E27FC236}">
              <a16:creationId xmlns:a16="http://schemas.microsoft.com/office/drawing/2014/main" id="{13115EEC-CB07-4051-BBC5-5732CC26C7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43</xdr:row>
      <xdr:rowOff>82549</xdr:rowOff>
    </xdr:from>
    <xdr:to>
      <xdr:col>7</xdr:col>
      <xdr:colOff>904874</xdr:colOff>
      <xdr:row>73</xdr:row>
      <xdr:rowOff>142874</xdr:rowOff>
    </xdr:to>
    <xdr:graphicFrame macro="">
      <xdr:nvGraphicFramePr>
        <xdr:cNvPr id="2" name="Diagram 1" descr="Figuren visar utvecklingen av produktion, konsumtion, utrikeshandel och försörjningsgrad för smör från 1995">
          <a:extLst>
            <a:ext uri="{FF2B5EF4-FFF2-40B4-BE49-F238E27FC236}">
              <a16:creationId xmlns:a16="http://schemas.microsoft.com/office/drawing/2014/main" id="{82D52840-4FB8-470E-9FEB-022AC13FB4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225425</xdr:colOff>
      <xdr:row>43</xdr:row>
      <xdr:rowOff>133348</xdr:rowOff>
    </xdr:from>
    <xdr:to>
      <xdr:col>8</xdr:col>
      <xdr:colOff>57150</xdr:colOff>
      <xdr:row>75</xdr:row>
      <xdr:rowOff>120649</xdr:rowOff>
    </xdr:to>
    <xdr:graphicFrame macro="">
      <xdr:nvGraphicFramePr>
        <xdr:cNvPr id="4" name="Diagram 3" descr="Figuren visar utvecklingen av produktion, konsumtion, utrikeshandel och försörjningsgrad för ost från 1995">
          <a:extLst>
            <a:ext uri="{FF2B5EF4-FFF2-40B4-BE49-F238E27FC236}">
              <a16:creationId xmlns:a16="http://schemas.microsoft.com/office/drawing/2014/main" id="{3BB8308A-81EE-4117-901B-74B8FD50F4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349249</xdr:colOff>
      <xdr:row>53</xdr:row>
      <xdr:rowOff>152399</xdr:rowOff>
    </xdr:from>
    <xdr:to>
      <xdr:col>7</xdr:col>
      <xdr:colOff>854074</xdr:colOff>
      <xdr:row>83</xdr:row>
      <xdr:rowOff>168275</xdr:rowOff>
    </xdr:to>
    <xdr:graphicFrame macro="">
      <xdr:nvGraphicFramePr>
        <xdr:cNvPr id="5" name="Diagram 4" descr="Figuren visar utvecklingen av produktion, import, export, konsumtion och svensk försörjningsgrad för mejeriprodukter 1995-2023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69848</xdr:colOff>
      <xdr:row>23</xdr:row>
      <xdr:rowOff>73025</xdr:rowOff>
    </xdr:from>
    <xdr:to>
      <xdr:col>9</xdr:col>
      <xdr:colOff>571500</xdr:colOff>
      <xdr:row>49</xdr:row>
      <xdr:rowOff>66675</xdr:rowOff>
    </xdr:to>
    <xdr:graphicFrame macro="">
      <xdr:nvGraphicFramePr>
        <xdr:cNvPr id="2" name="Diagram 1" descr="Figuren visar den svenska produktionen av mejeriprodukter de senaste tio år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450849</xdr:colOff>
      <xdr:row>13</xdr:row>
      <xdr:rowOff>15875</xdr:rowOff>
    </xdr:from>
    <xdr:to>
      <xdr:col>19</xdr:col>
      <xdr:colOff>57150</xdr:colOff>
      <xdr:row>41</xdr:row>
      <xdr:rowOff>88900</xdr:rowOff>
    </xdr:to>
    <xdr:graphicFrame macro="">
      <xdr:nvGraphicFramePr>
        <xdr:cNvPr id="2" name="Diagram 1" descr="Figuren visar utvecklingen av konsumtionen av mejeriprodukter de senaste tjugo åren">
          <a:extLst>
            <a:ext uri="{FF2B5EF4-FFF2-40B4-BE49-F238E27FC236}">
              <a16:creationId xmlns:a16="http://schemas.microsoft.com/office/drawing/2014/main" id="{D2DF1FB3-8A86-4E60-808E-90A973D9F2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22</xdr:row>
      <xdr:rowOff>161925</xdr:rowOff>
    </xdr:from>
    <xdr:to>
      <xdr:col>7</xdr:col>
      <xdr:colOff>647701</xdr:colOff>
      <xdr:row>42</xdr:row>
      <xdr:rowOff>139700</xdr:rowOff>
    </xdr:to>
    <xdr:graphicFrame macro="">
      <xdr:nvGraphicFramePr>
        <xdr:cNvPr id="2" name="Diagram 1" descr="Figuren visar Sveriges import av mejeriprodukter de senaste tio år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49212</xdr:colOff>
      <xdr:row>23</xdr:row>
      <xdr:rowOff>6350</xdr:rowOff>
    </xdr:from>
    <xdr:to>
      <xdr:col>16</xdr:col>
      <xdr:colOff>647700</xdr:colOff>
      <xdr:row>42</xdr:row>
      <xdr:rowOff>161925</xdr:rowOff>
    </xdr:to>
    <xdr:graphicFrame macro="">
      <xdr:nvGraphicFramePr>
        <xdr:cNvPr id="3" name="Diagram 2" descr="Figuren visar Sveriges export av mejeriprodukter de senaste tio år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het/Livsmedelskedjan%20och%20exportenheten/Verksamhetsomr&#229;den/Animalier/Marknadsbalanser%20animalier/Svensk%20f&#246;rs&#246;rjningsf&#246;rm&#229;ga%20och%20konsumtion/Konsumtion-animalieprodukter-tg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ött"/>
      <sheetName val="mejeri"/>
      <sheetName val="ägg"/>
      <sheetName val="hage till mage"/>
    </sheetNames>
    <sheetDataSet>
      <sheetData sheetId="0"/>
      <sheetData sheetId="1">
        <row r="4">
          <cell r="L4" t="str">
            <v>2005</v>
          </cell>
          <cell r="M4" t="str">
            <v>2006</v>
          </cell>
          <cell r="N4" t="str">
            <v>2007</v>
          </cell>
          <cell r="O4" t="str">
            <v>2008</v>
          </cell>
          <cell r="P4" t="str">
            <v>2009</v>
          </cell>
          <cell r="Q4" t="str">
            <v>2010</v>
          </cell>
          <cell r="R4" t="str">
            <v>2011</v>
          </cell>
          <cell r="S4" t="str">
            <v>2012</v>
          </cell>
          <cell r="T4" t="str">
            <v>2013</v>
          </cell>
          <cell r="U4" t="str">
            <v>2014</v>
          </cell>
          <cell r="V4" t="str">
            <v>2015</v>
          </cell>
          <cell r="W4" t="str">
            <v>2016</v>
          </cell>
          <cell r="X4" t="str">
            <v>2017</v>
          </cell>
          <cell r="Y4" t="str">
            <v>2018</v>
          </cell>
          <cell r="Z4" t="str">
            <v>2019</v>
          </cell>
          <cell r="AA4" t="str">
            <v>2020</v>
          </cell>
          <cell r="AB4" t="str">
            <v>2021</v>
          </cell>
          <cell r="AC4" t="str">
            <v>2022</v>
          </cell>
          <cell r="AD4" t="str">
            <v>2023</v>
          </cell>
          <cell r="AE4" t="str">
            <v>2024</v>
          </cell>
        </row>
        <row r="6">
          <cell r="A6" t="str">
            <v>Mjölk</v>
          </cell>
          <cell r="L6">
            <v>111.1</v>
          </cell>
          <cell r="M6">
            <v>108.1</v>
          </cell>
          <cell r="N6">
            <v>103.8</v>
          </cell>
          <cell r="O6">
            <v>104.7</v>
          </cell>
          <cell r="P6">
            <v>108.5</v>
          </cell>
          <cell r="Q6">
            <v>97.6</v>
          </cell>
          <cell r="R6">
            <v>90.8</v>
          </cell>
          <cell r="S6">
            <v>84.7</v>
          </cell>
          <cell r="T6">
            <v>83.9</v>
          </cell>
          <cell r="U6">
            <v>81.599999999999994</v>
          </cell>
          <cell r="V6">
            <v>80.599999999999994</v>
          </cell>
          <cell r="W6">
            <v>78.099999999999994</v>
          </cell>
          <cell r="X6">
            <v>75.5</v>
          </cell>
          <cell r="Y6">
            <v>71.2</v>
          </cell>
          <cell r="Z6">
            <v>68.400000000000006</v>
          </cell>
          <cell r="AA6">
            <v>67.7</v>
          </cell>
          <cell r="AB6">
            <v>65.8</v>
          </cell>
          <cell r="AC6">
            <v>64</v>
          </cell>
          <cell r="AD6">
            <v>62.6</v>
          </cell>
          <cell r="AE6">
            <v>61.5</v>
          </cell>
        </row>
        <row r="7">
          <cell r="A7" t="str">
            <v>Grädde</v>
          </cell>
          <cell r="L7">
            <v>9.9</v>
          </cell>
          <cell r="M7">
            <v>10</v>
          </cell>
          <cell r="N7">
            <v>10.3</v>
          </cell>
          <cell r="O7">
            <v>10.5</v>
          </cell>
          <cell r="P7">
            <v>11.2</v>
          </cell>
          <cell r="Q7">
            <v>11.7</v>
          </cell>
          <cell r="R7">
            <v>11.6</v>
          </cell>
          <cell r="S7">
            <v>15.3</v>
          </cell>
          <cell r="T7">
            <v>13.9</v>
          </cell>
          <cell r="U7">
            <v>13.9</v>
          </cell>
          <cell r="V7">
            <v>14.8</v>
          </cell>
          <cell r="W7">
            <v>14.8</v>
          </cell>
          <cell r="X7">
            <v>12.9</v>
          </cell>
          <cell r="Y7">
            <v>9.8000000000000007</v>
          </cell>
          <cell r="Z7">
            <v>9.1999999999999993</v>
          </cell>
          <cell r="AA7">
            <v>9.1999999999999993</v>
          </cell>
          <cell r="AB7">
            <v>8</v>
          </cell>
          <cell r="AC7">
            <v>7.3</v>
          </cell>
          <cell r="AD7">
            <v>7.4</v>
          </cell>
          <cell r="AE7">
            <v>8</v>
          </cell>
        </row>
        <row r="8">
          <cell r="A8" t="str">
            <v>Syrade produkter</v>
          </cell>
          <cell r="L8">
            <v>34</v>
          </cell>
          <cell r="M8">
            <v>34.6</v>
          </cell>
          <cell r="N8">
            <v>34.799999999999997</v>
          </cell>
          <cell r="O8">
            <v>36.1</v>
          </cell>
          <cell r="P8">
            <v>34.799999999999997</v>
          </cell>
          <cell r="Q8">
            <v>34.799999999999997</v>
          </cell>
          <cell r="R8">
            <v>34.700000000000003</v>
          </cell>
          <cell r="S8">
            <v>35</v>
          </cell>
          <cell r="T8">
            <v>34.700000000000003</v>
          </cell>
          <cell r="U8">
            <v>35</v>
          </cell>
          <cell r="V8">
            <v>34.1</v>
          </cell>
          <cell r="W8">
            <v>32.6</v>
          </cell>
          <cell r="X8">
            <v>31</v>
          </cell>
          <cell r="Y8">
            <v>29.7</v>
          </cell>
          <cell r="Z8">
            <v>29.4</v>
          </cell>
          <cell r="AA8">
            <v>28.9</v>
          </cell>
          <cell r="AB8">
            <v>28.5</v>
          </cell>
          <cell r="AC8">
            <v>27.7</v>
          </cell>
          <cell r="AD8">
            <v>27</v>
          </cell>
          <cell r="AE8">
            <v>26.7</v>
          </cell>
        </row>
        <row r="9">
          <cell r="A9" t="str">
            <v>Smör</v>
          </cell>
          <cell r="L9">
            <v>0.9</v>
          </cell>
          <cell r="M9">
            <v>0.7</v>
          </cell>
          <cell r="N9">
            <v>0.9</v>
          </cell>
          <cell r="O9">
            <v>1</v>
          </cell>
          <cell r="P9">
            <v>1.4</v>
          </cell>
          <cell r="Q9">
            <v>2.8</v>
          </cell>
          <cell r="R9">
            <v>3.1</v>
          </cell>
          <cell r="S9">
            <v>3.2</v>
          </cell>
          <cell r="T9">
            <v>2.5</v>
          </cell>
          <cell r="U9">
            <v>2.6</v>
          </cell>
          <cell r="V9">
            <v>2.9</v>
          </cell>
          <cell r="W9">
            <v>2.9</v>
          </cell>
          <cell r="X9">
            <v>2.8</v>
          </cell>
          <cell r="Y9">
            <v>2.7</v>
          </cell>
          <cell r="Z9">
            <v>2.8</v>
          </cell>
          <cell r="AA9">
            <v>2.9</v>
          </cell>
          <cell r="AB9">
            <v>2.9</v>
          </cell>
          <cell r="AC9">
            <v>3</v>
          </cell>
          <cell r="AD9">
            <v>2.7</v>
          </cell>
          <cell r="AE9">
            <v>2.8</v>
          </cell>
        </row>
        <row r="10">
          <cell r="A10" t="str">
            <v>Ost</v>
          </cell>
          <cell r="L10">
            <v>17.8</v>
          </cell>
          <cell r="M10">
            <v>18.2</v>
          </cell>
          <cell r="N10">
            <v>17.399999999999999</v>
          </cell>
          <cell r="O10">
            <v>18.899999999999999</v>
          </cell>
          <cell r="P10">
            <v>18.899999999999999</v>
          </cell>
          <cell r="Q10">
            <v>18.600000000000001</v>
          </cell>
          <cell r="R10">
            <v>18.7</v>
          </cell>
          <cell r="S10">
            <v>19</v>
          </cell>
          <cell r="T10">
            <v>18.899999999999999</v>
          </cell>
          <cell r="U10">
            <v>20.3</v>
          </cell>
          <cell r="V10">
            <v>20.2</v>
          </cell>
          <cell r="W10">
            <v>19.8</v>
          </cell>
          <cell r="X10">
            <v>18.899999999999999</v>
          </cell>
          <cell r="Y10">
            <v>19</v>
          </cell>
          <cell r="Z10">
            <v>19.100000000000001</v>
          </cell>
          <cell r="AA10">
            <v>19.7</v>
          </cell>
          <cell r="AB10">
            <v>19.5</v>
          </cell>
          <cell r="AC10">
            <v>19</v>
          </cell>
          <cell r="AD10">
            <v>19.3</v>
          </cell>
          <cell r="AE10">
            <v>21.1</v>
          </cell>
        </row>
      </sheetData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elårsbalansmjölk" displayName="Helårsbalansmjölk" ref="A11:H41" totalsRowShown="0" headerRowDxfId="209" dataDxfId="207" headerRowBorderDxfId="208" tableBorderDxfId="206">
  <autoFilter ref="A11:H41" xr:uid="{00000000-0009-0000-0100-000001000000}"/>
  <tableColumns count="8">
    <tableColumn id="1" xr3:uid="{00000000-0010-0000-0000-000001000000}" name="År" dataDxfId="205"/>
    <tableColumn id="2" xr3:uid="{00000000-0010-0000-0000-000002000000}" name="Produktion" dataDxfId="204"/>
    <tableColumn id="3" xr3:uid="{00000000-0010-0000-0000-000003000000}" name="Import" dataDxfId="203"/>
    <tableColumn id="4" xr3:uid="{00000000-0010-0000-0000-000004000000}" name="Export" dataDxfId="202"/>
    <tableColumn id="5" xr3:uid="{00000000-0010-0000-0000-000005000000}" name="Totalkonsumtion" dataDxfId="201">
      <calculatedColumnFormula>B12+C12-D12</calculatedColumnFormula>
    </tableColumn>
    <tableColumn id="6" xr3:uid="{00000000-0010-0000-0000-000006000000}" name="Svensk försörjningsgrad" dataDxfId="200">
      <calculatedColumnFormula>B12/E12</calculatedColumnFormula>
    </tableColumn>
    <tableColumn id="7" xr3:uid="{00000000-0010-0000-0000-000007000000}" name="Totalkonsumtion kg/capita" dataDxfId="199">
      <calculatedColumnFormula>SUM(E12/H12)*1000000</calculatedColumnFormula>
    </tableColumn>
    <tableColumn id="8" xr3:uid="{00000000-0010-0000-0000-000008000000}" name="Befolkning" dataDxfId="19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Importperkategori" displayName="Importperkategori" ref="A6:T12" totalsRowShown="0" headerRowDxfId="81" dataDxfId="80">
  <autoFilter ref="A6:T12" xr:uid="{00000000-0009-0000-0100-000009000000}"/>
  <tableColumns count="20">
    <tableColumn id="1" xr3:uid="{00000000-0010-0000-0800-000001000000}" name="produktkategori" dataDxfId="79"/>
    <tableColumn id="2" xr3:uid="{00000000-0010-0000-0800-000002000000}" name="2007" dataDxfId="78"/>
    <tableColumn id="3" xr3:uid="{00000000-0010-0000-0800-000003000000}" name="2008" dataDxfId="77"/>
    <tableColumn id="4" xr3:uid="{00000000-0010-0000-0800-000004000000}" name="2009" dataDxfId="76"/>
    <tableColumn id="5" xr3:uid="{00000000-0010-0000-0800-000005000000}" name="2010" dataDxfId="75"/>
    <tableColumn id="6" xr3:uid="{00000000-0010-0000-0800-000006000000}" name="2011" dataDxfId="74"/>
    <tableColumn id="7" xr3:uid="{00000000-0010-0000-0800-000007000000}" name="2012" dataDxfId="73"/>
    <tableColumn id="8" xr3:uid="{00000000-0010-0000-0800-000008000000}" name="2013" dataDxfId="72"/>
    <tableColumn id="9" xr3:uid="{00000000-0010-0000-0800-000009000000}" name="2014" dataDxfId="71"/>
    <tableColumn id="10" xr3:uid="{00000000-0010-0000-0800-00000A000000}" name="2015" dataDxfId="70"/>
    <tableColumn id="11" xr3:uid="{00000000-0010-0000-0800-00000B000000}" name="2016" dataDxfId="69"/>
    <tableColumn id="12" xr3:uid="{00000000-0010-0000-0800-00000C000000}" name="2017" dataDxfId="68"/>
    <tableColumn id="13" xr3:uid="{00000000-0010-0000-0800-00000D000000}" name="2018" dataDxfId="67"/>
    <tableColumn id="14" xr3:uid="{00000000-0010-0000-0800-00000E000000}" name="2019" dataDxfId="66"/>
    <tableColumn id="15" xr3:uid="{00000000-0010-0000-0800-00000F000000}" name="2020" dataDxfId="65"/>
    <tableColumn id="16" xr3:uid="{00000000-0010-0000-0800-000010000000}" name="2021" dataDxfId="64"/>
    <tableColumn id="17" xr3:uid="{AE8C6BEB-04C5-4C32-B3D3-FF5A4E2BD80A}" name="2022" dataDxfId="63"/>
    <tableColumn id="18" xr3:uid="{B98360A6-4FA3-4EA3-8CB1-620E9C8CE73E}" name="2023" dataDxfId="62"/>
    <tableColumn id="20" xr3:uid="{F363066E-20DE-4A51-B8C9-009E19F57690}" name="2024" dataDxfId="61"/>
    <tableColumn id="19" xr3:uid="{BA909D35-7B23-482E-A713-7346E5F3DA81}" name="2023/2022" dataDxfId="60">
      <calculatedColumnFormula>SUM(S7-R7)/R7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Exportperkategori" displayName="Exportperkategori" ref="A16:T22" totalsRowShown="0" headerRowDxfId="59" dataDxfId="58">
  <autoFilter ref="A16:T22" xr:uid="{00000000-0009-0000-0100-00000A000000}"/>
  <tableColumns count="20">
    <tableColumn id="1" xr3:uid="{00000000-0010-0000-0900-000001000000}" name="produktkategori" dataDxfId="57"/>
    <tableColumn id="2" xr3:uid="{00000000-0010-0000-0900-000002000000}" name="2007" dataDxfId="56"/>
    <tableColumn id="3" xr3:uid="{00000000-0010-0000-0900-000003000000}" name="2008" dataDxfId="55"/>
    <tableColumn id="4" xr3:uid="{00000000-0010-0000-0900-000004000000}" name="2009" dataDxfId="54"/>
    <tableColumn id="5" xr3:uid="{00000000-0010-0000-0900-000005000000}" name="2010" dataDxfId="53"/>
    <tableColumn id="6" xr3:uid="{00000000-0010-0000-0900-000006000000}" name="2011" dataDxfId="52"/>
    <tableColumn id="7" xr3:uid="{00000000-0010-0000-0900-000007000000}" name="2012" dataDxfId="51"/>
    <tableColumn id="8" xr3:uid="{00000000-0010-0000-0900-000008000000}" name="2013" dataDxfId="50"/>
    <tableColumn id="9" xr3:uid="{00000000-0010-0000-0900-000009000000}" name="2014" dataDxfId="49"/>
    <tableColumn id="10" xr3:uid="{00000000-0010-0000-0900-00000A000000}" name="2015" dataDxfId="48"/>
    <tableColumn id="11" xr3:uid="{00000000-0010-0000-0900-00000B000000}" name="2016" dataDxfId="47"/>
    <tableColumn id="12" xr3:uid="{00000000-0010-0000-0900-00000C000000}" name="2017" dataDxfId="46"/>
    <tableColumn id="13" xr3:uid="{00000000-0010-0000-0900-00000D000000}" name="2018" dataDxfId="45"/>
    <tableColumn id="14" xr3:uid="{00000000-0010-0000-0900-00000E000000}" name="2019" dataDxfId="44"/>
    <tableColumn id="15" xr3:uid="{00000000-0010-0000-0900-00000F000000}" name="2020" dataDxfId="43"/>
    <tableColumn id="16" xr3:uid="{00000000-0010-0000-0900-000010000000}" name="2021" dataDxfId="42"/>
    <tableColumn id="17" xr3:uid="{49300B9F-2543-40A8-8463-B68DE5604962}" name="2022" dataDxfId="41"/>
    <tableColumn id="18" xr3:uid="{4786339D-06DB-4765-9EC5-85168C0AA8E3}" name="2023" dataDxfId="40"/>
    <tableColumn id="20" xr3:uid="{A35B3F3F-0858-4740-8371-6B083378A9AB}" name="2024" dataDxfId="39"/>
    <tableColumn id="19" xr3:uid="{E851620F-C7B3-4DCF-A38F-C856BD8C2CD3}" name="2024/2023" dataDxfId="38" dataCellStyle="Procent">
      <calculatedColumnFormula>SUM(S17-R17)/R17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31C83F0-0891-4D00-8AF1-33AEFBCFFCE2}" name="Tabell11" displayName="Tabell11" ref="A3:H35" totalsRowShown="0" headerRowDxfId="37" dataDxfId="36">
  <autoFilter ref="A3:H35" xr:uid="{735D7D24-F887-4C84-BA15-D631C13CC292}"/>
  <sortState ref="A4:G29">
    <sortCondition descending="1" ref="G4:G29"/>
  </sortState>
  <tableColumns count="8">
    <tableColumn id="1" xr3:uid="{F2091937-9360-4298-A679-E92E52DBEB9F}" name="Land" dataDxfId="35"/>
    <tableColumn id="2" xr3:uid="{6D0E1947-8AC1-4829-8456-8689DDA3934A}" name="0401" dataDxfId="34"/>
    <tableColumn id="3" xr3:uid="{FAC9ED22-BF4D-4C6C-AEA9-2142A2A84402}" name="0402" dataDxfId="33"/>
    <tableColumn id="4" xr3:uid="{51C1E5D5-19D4-4C33-9DBB-73FAD2E5495D}" name="0403" dataDxfId="32"/>
    <tableColumn id="5" xr3:uid="{D75D7BD1-4FB1-4D39-B07C-0A6A113BC75E}" name="0404" dataDxfId="31"/>
    <tableColumn id="6" xr3:uid="{31671873-2205-4CDE-B88E-F5F8AD8DBC1A}" name="0405" dataDxfId="30"/>
    <tableColumn id="7" xr3:uid="{08356F3B-DFA5-4166-BAE3-F0C9EAC3FD09}" name="0406" dataDxfId="29"/>
    <tableColumn id="8" xr3:uid="{7A5146E2-3B02-4E06-857A-B3FC461E4B21}" name="Totalt per land" dataDxfId="28">
      <calculatedColumnFormula>SUM(Tabell11[[#This Row],[0401]:[0406]])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2BC0B0C-E30E-4D10-ABE3-71BC8F554E6B}" name="Tabell12" displayName="Tabell12" ref="O3:V66" totalsRowShown="0" headerRowDxfId="27" dataDxfId="26">
  <autoFilter ref="O3:V66" xr:uid="{73989112-F8BA-48E1-AFBF-10B3B0D47486}"/>
  <tableColumns count="8">
    <tableColumn id="1" xr3:uid="{882E9D8A-9BE6-482F-BE18-14E0352AB2D0}" name="Land" dataDxfId="25"/>
    <tableColumn id="2" xr3:uid="{81580391-F7BB-4B41-AC7D-DF9BD1C60BDD}" name="0401" dataDxfId="24"/>
    <tableColumn id="3" xr3:uid="{7ED4A466-7F27-4725-8F80-FF5B80D0E5AD}" name="0402" dataDxfId="23"/>
    <tableColumn id="4" xr3:uid="{EB8866EC-9929-421A-B4F2-8FBA58327590}" name="0403" dataDxfId="22"/>
    <tableColumn id="5" xr3:uid="{10BA450A-1FD6-428C-B723-DC9D1E79E5D1}" name="0404" dataDxfId="21"/>
    <tableColumn id="6" xr3:uid="{2F0CEED5-2924-4116-B6F1-53A47E699037}" name="0405" dataDxfId="20"/>
    <tableColumn id="7" xr3:uid="{E05D21FF-1720-4C85-AE54-C994AC1774F5}" name="0406" dataDxfId="19"/>
    <tableColumn id="8" xr3:uid="{893A7B1F-5026-47C6-A7AA-E6E4870B44CA}" name="Totalt per land" dataDxfId="18">
      <calculatedColumnFormula>SUM(Tabell12[[#This Row],[0401]:[0406]])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593CF1-2512-4FC4-BE2B-B63E0CA3252E}" name="Tabell13" displayName="Tabell13" ref="O70:U93" totalsRowShown="0" headerRowDxfId="17" dataDxfId="16">
  <autoFilter ref="O70:U93" xr:uid="{695B234F-C435-44F5-87E0-F56035F590E2}"/>
  <tableColumns count="7">
    <tableColumn id="1" xr3:uid="{60F3F7F8-7952-4746-A30E-F8E294B16F24}" name="Land" dataDxfId="15"/>
    <tableColumn id="2" xr3:uid="{EA87C829-8025-4D87-B6D0-DDEA2D3A5C69}" name="040610" dataDxfId="14"/>
    <tableColumn id="3" xr3:uid="{784EFE81-FC29-4BD4-A5AB-F00FDDA16124}" name="040620" dataDxfId="13"/>
    <tableColumn id="4" xr3:uid="{2CA118C5-AD1D-46CB-A3A0-56A411B70819}" name="040630" dataDxfId="12"/>
    <tableColumn id="5" xr3:uid="{F2729554-E40D-464D-BF49-A9280FDA238F}" name="040640" dataDxfId="11"/>
    <tableColumn id="6" xr3:uid="{77C9CCCE-E500-4E55-B59B-17FDB7CB842F}" name="040690" dataDxfId="10"/>
    <tableColumn id="7" xr3:uid="{DCF778DF-C7FA-4B2F-9032-F6764FC3E17C}" name="Totalt per land" dataDxfId="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EE310E2-C1B1-462C-89B2-B3792BC2B460}" name="Tabell14" displayName="Tabell14" ref="A70:G96" totalsRowShown="0" headerRowDxfId="8" dataDxfId="7">
  <autoFilter ref="A70:G96" xr:uid="{AE5D2EF0-CE47-4778-B385-74767658218A}"/>
  <tableColumns count="7">
    <tableColumn id="1" xr3:uid="{C038EAD0-6B59-41B5-AFFE-DFC9DF0B1CE5}" name="Land" dataDxfId="6"/>
    <tableColumn id="2" xr3:uid="{3FF11250-9FB9-48AD-8E79-C9178911A5CA}" name="040610" dataDxfId="5"/>
    <tableColumn id="3" xr3:uid="{9960F2CA-D8C8-4014-9CBA-BE254A2073D5}" name="040620" dataDxfId="4"/>
    <tableColumn id="4" xr3:uid="{FD9FA40E-F7B5-420A-9AC1-F9AC8736C054}" name="040630" dataDxfId="3"/>
    <tableColumn id="5" xr3:uid="{B30454AC-A3C2-4490-BD89-0A91A305F6C6}" name="040640" dataDxfId="2"/>
    <tableColumn id="6" xr3:uid="{B1E3D5A3-12C0-4EFD-BD85-A1FC14D56760}" name="040690" dataDxfId="1"/>
    <tableColumn id="7" xr3:uid="{099BC4EB-87BF-4627-A37B-C8E932862BBA}" name="Totalt per land" dataDxfId="0">
      <calculatedColumnFormula>SUM(B71:F71)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Helårsbalansgrädde" displayName="Helårsbalansgrädde" ref="A11:H41" totalsRowShown="0" headerRowDxfId="197" dataDxfId="195" headerRowBorderDxfId="196" tableBorderDxfId="194">
  <autoFilter ref="A11:H41" xr:uid="{00000000-0009-0000-0100-000002000000}"/>
  <tableColumns count="8">
    <tableColumn id="1" xr3:uid="{00000000-0010-0000-0100-000001000000}" name="År" dataDxfId="193"/>
    <tableColumn id="2" xr3:uid="{00000000-0010-0000-0100-000002000000}" name="Produktion" dataDxfId="192"/>
    <tableColumn id="3" xr3:uid="{00000000-0010-0000-0100-000003000000}" name="Import" dataDxfId="191"/>
    <tableColumn id="4" xr3:uid="{00000000-0010-0000-0100-000004000000}" name="Export" dataDxfId="190"/>
    <tableColumn id="5" xr3:uid="{00000000-0010-0000-0100-000005000000}" name="Totalkonsumtion" dataDxfId="189">
      <calculatedColumnFormula>B12+C12-D12</calculatedColumnFormula>
    </tableColumn>
    <tableColumn id="6" xr3:uid="{00000000-0010-0000-0100-000006000000}" name="Svensk försörjningsgrad" dataDxfId="188">
      <calculatedColumnFormula>B12/E12</calculatedColumnFormula>
    </tableColumn>
    <tableColumn id="7" xr3:uid="{00000000-0010-0000-0100-000007000000}" name="Totalkonsumtion kg/capita" dataDxfId="187">
      <calculatedColumnFormula>SUM(E12/H12)*1000000</calculatedColumnFormula>
    </tableColumn>
    <tableColumn id="8" xr3:uid="{00000000-0010-0000-0100-000008000000}" name="Befolkning" dataDxfId="18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Helårsbalansmjölkpulver" displayName="Helårsbalansmjölkpulver" ref="A10:H40" totalsRowShown="0" headerRowDxfId="185" dataDxfId="183" headerRowBorderDxfId="184" tableBorderDxfId="182">
  <autoFilter ref="A10:H40" xr:uid="{00000000-0009-0000-0100-000003000000}"/>
  <tableColumns count="8">
    <tableColumn id="1" xr3:uid="{00000000-0010-0000-0200-000001000000}" name="År" dataDxfId="181"/>
    <tableColumn id="2" xr3:uid="{00000000-0010-0000-0200-000002000000}" name="Produktion" dataDxfId="180"/>
    <tableColumn id="3" xr3:uid="{00000000-0010-0000-0200-000003000000}" name="Import" dataDxfId="179"/>
    <tableColumn id="4" xr3:uid="{00000000-0010-0000-0200-000004000000}" name="Export" dataDxfId="178"/>
    <tableColumn id="5" xr3:uid="{00000000-0010-0000-0200-000005000000}" name="Totalkonsumtion" dataDxfId="177">
      <calculatedColumnFormula>B11+C11-D11</calculatedColumnFormula>
    </tableColumn>
    <tableColumn id="6" xr3:uid="{00000000-0010-0000-0200-000006000000}" name="Svensk försörjningsgrad" dataDxfId="176">
      <calculatedColumnFormula>B11/E11</calculatedColumnFormula>
    </tableColumn>
    <tableColumn id="7" xr3:uid="{00000000-0010-0000-0200-000007000000}" name="Totalkonsumtion kg/capita" dataDxfId="175">
      <calculatedColumnFormula>SUM(E11/H11)*1000000</calculatedColumnFormula>
    </tableColumn>
    <tableColumn id="8" xr3:uid="{00000000-0010-0000-0200-000008000000}" name="Befolkning" dataDxfId="17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Helårsbalanssyrade" displayName="Helårsbalanssyrade" ref="A10:H40" totalsRowShown="0" headerRowDxfId="173" dataDxfId="171" headerRowBorderDxfId="172" tableBorderDxfId="170">
  <autoFilter ref="A10:H40" xr:uid="{00000000-0009-0000-0100-000004000000}"/>
  <tableColumns count="8">
    <tableColumn id="1" xr3:uid="{00000000-0010-0000-0300-000001000000}" name="År" dataDxfId="169"/>
    <tableColumn id="2" xr3:uid="{00000000-0010-0000-0300-000002000000}" name="Produktion" dataDxfId="168"/>
    <tableColumn id="3" xr3:uid="{00000000-0010-0000-0300-000003000000}" name="Import" dataDxfId="167"/>
    <tableColumn id="4" xr3:uid="{00000000-0010-0000-0300-000004000000}" name="Export" dataDxfId="166"/>
    <tableColumn id="5" xr3:uid="{00000000-0010-0000-0300-000005000000}" name="Totalkonsumtion" dataDxfId="165">
      <calculatedColumnFormula>B11+C11-D11</calculatedColumnFormula>
    </tableColumn>
    <tableColumn id="6" xr3:uid="{00000000-0010-0000-0300-000006000000}" name="Svensk försörjningsgrad" dataDxfId="164">
      <calculatedColumnFormula>B11/E11</calculatedColumnFormula>
    </tableColumn>
    <tableColumn id="7" xr3:uid="{00000000-0010-0000-0300-000007000000}" name="Totalkonsumtion kg/capita" dataDxfId="163">
      <calculatedColumnFormula>SUM(E11/H11)*1000000</calculatedColumnFormula>
    </tableColumn>
    <tableColumn id="8" xr3:uid="{00000000-0010-0000-0300-000008000000}" name="Befolkning" dataDxfId="16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Helårsbalanssmör" displayName="Helårsbalanssmör" ref="A11:H41" totalsRowShown="0" headerRowDxfId="161" dataDxfId="159" headerRowBorderDxfId="160" tableBorderDxfId="158">
  <autoFilter ref="A11:H41" xr:uid="{00000000-0009-0000-0100-000005000000}"/>
  <tableColumns count="8">
    <tableColumn id="1" xr3:uid="{00000000-0010-0000-0400-000001000000}" name="År" dataDxfId="157"/>
    <tableColumn id="2" xr3:uid="{00000000-0010-0000-0400-000002000000}" name="Produktion" dataDxfId="156"/>
    <tableColumn id="3" xr3:uid="{00000000-0010-0000-0400-000003000000}" name="Import" dataDxfId="155"/>
    <tableColumn id="4" xr3:uid="{00000000-0010-0000-0400-000004000000}" name="Export" dataDxfId="154"/>
    <tableColumn id="5" xr3:uid="{00000000-0010-0000-0400-000005000000}" name="Totalkonsumtion" dataDxfId="153">
      <calculatedColumnFormula>B12+C12-D12</calculatedColumnFormula>
    </tableColumn>
    <tableColumn id="6" xr3:uid="{00000000-0010-0000-0400-000006000000}" name="Svensk försörjningsgrad" dataDxfId="152">
      <calculatedColumnFormula>B12/E12</calculatedColumnFormula>
    </tableColumn>
    <tableColumn id="7" xr3:uid="{00000000-0010-0000-0400-000007000000}" name="Totalkonsumtion kg/capita" dataDxfId="151">
      <calculatedColumnFormula>SUM(E12/H12)*1000000</calculatedColumnFormula>
    </tableColumn>
    <tableColumn id="8" xr3:uid="{00000000-0010-0000-0400-000008000000}" name="Befolkning" dataDxfId="15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Helårsbalansost" displayName="Helårsbalansost" ref="A11:H41" totalsRowShown="0" headerRowDxfId="149" dataDxfId="147" headerRowBorderDxfId="148" tableBorderDxfId="146">
  <autoFilter ref="A11:H41" xr:uid="{00000000-0009-0000-0100-000006000000}"/>
  <tableColumns count="8">
    <tableColumn id="1" xr3:uid="{00000000-0010-0000-0500-000001000000}" name="År" dataDxfId="145"/>
    <tableColumn id="2" xr3:uid="{00000000-0010-0000-0500-000002000000}" name="Produktion" dataDxfId="144"/>
    <tableColumn id="3" xr3:uid="{00000000-0010-0000-0500-000003000000}" name="Import" dataDxfId="143"/>
    <tableColumn id="4" xr3:uid="{00000000-0010-0000-0500-000004000000}" name="Export" dataDxfId="142"/>
    <tableColumn id="5" xr3:uid="{00000000-0010-0000-0500-000005000000}" name="Totalkonsumtion" dataDxfId="141">
      <calculatedColumnFormula>B12+C12-D12</calculatedColumnFormula>
    </tableColumn>
    <tableColumn id="6" xr3:uid="{00000000-0010-0000-0500-000006000000}" name="Svensk försörjningsgrad" dataDxfId="140">
      <calculatedColumnFormula>B12/E12</calculatedColumnFormula>
    </tableColumn>
    <tableColumn id="7" xr3:uid="{00000000-0010-0000-0500-000007000000}" name="Totalkonsumtion kg/capita" dataDxfId="139">
      <calculatedColumnFormula>SUM(E12/H12)*1000000</calculatedColumnFormula>
    </tableColumn>
    <tableColumn id="8" xr3:uid="{00000000-0010-0000-0500-000008000000}" name="Befolkning" dataDxfId="13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Helårsbalansmjölkekvivalenter" displayName="Helårsbalansmjölkekvivalenter" ref="A20:I50" totalsRowShown="0" headerRowDxfId="137" dataDxfId="135" headerRowBorderDxfId="136" tableBorderDxfId="134">
  <autoFilter ref="A20:I50" xr:uid="{00000000-0009-0000-0100-000007000000}"/>
  <tableColumns count="9">
    <tableColumn id="1" xr3:uid="{00000000-0010-0000-0600-000001000000}" name="År" dataDxfId="133"/>
    <tableColumn id="2" xr3:uid="{00000000-0010-0000-0600-000002000000}" name="Produktion mjölkekvivalenter" dataDxfId="132"/>
    <tableColumn id="3" xr3:uid="{00000000-0010-0000-0600-000003000000}" name="Invägd mjölk" dataDxfId="131"/>
    <tableColumn id="4" xr3:uid="{00000000-0010-0000-0600-000004000000}" name="Import" dataDxfId="130"/>
    <tableColumn id="5" xr3:uid="{00000000-0010-0000-0600-000005000000}" name="Export" dataDxfId="129"/>
    <tableColumn id="6" xr3:uid="{00000000-0010-0000-0600-000006000000}" name="Totalkonsumtion" dataDxfId="128">
      <calculatedColumnFormula>C21+D21-E21</calculatedColumnFormula>
    </tableColumn>
    <tableColumn id="7" xr3:uid="{00000000-0010-0000-0600-000007000000}" name="Svensk försörjningsgrad" dataDxfId="127">
      <calculatedColumnFormula>C21/F21</calculatedColumnFormula>
    </tableColumn>
    <tableColumn id="8" xr3:uid="{00000000-0010-0000-0600-000008000000}" name="Totalkonsumtion kg/capita" dataDxfId="126">
      <calculatedColumnFormula>SUM(F21/I21)*1000000</calculatedColumnFormula>
    </tableColumn>
    <tableColumn id="9" xr3:uid="{00000000-0010-0000-0600-000009000000}" name="Befolkning" dataDxfId="12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Produktion" displayName="Produktion" ref="A3:H22" totalsRowShown="0" headerRowDxfId="124" dataDxfId="123">
  <autoFilter ref="A3:H22" xr:uid="{00000000-0009-0000-0100-000008000000}"/>
  <tableColumns count="8">
    <tableColumn id="1" xr3:uid="{00000000-0010-0000-0700-000001000000}" name="År"/>
    <tableColumn id="2" xr3:uid="{00000000-0010-0000-0700-000002000000}" name="Invägning" dataDxfId="122"/>
    <tableColumn id="3" xr3:uid="{00000000-0010-0000-0700-000003000000}" name="K-mjölk" dataDxfId="121"/>
    <tableColumn id="4" xr3:uid="{00000000-0010-0000-0700-000004000000}" name="Syrade produkter" dataDxfId="120"/>
    <tableColumn id="5" xr3:uid="{00000000-0010-0000-0700-000005000000}" name="Grädde" dataDxfId="119"/>
    <tableColumn id="6" xr3:uid="{00000000-0010-0000-0700-000006000000}" name="Mjölkpulver" dataDxfId="118"/>
    <tableColumn id="7" xr3:uid="{00000000-0010-0000-0700-000007000000}" name="Ost" dataDxfId="117"/>
    <tableColumn id="8" xr3:uid="{00000000-0010-0000-0700-000008000000}" name="Smör" dataDxfId="11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62C88BC-7912-47BB-A5DC-21EF7C467358}" name="MEjerikonsumtion" displayName="MEjerikonsumtion" ref="A4:AF10" totalsRowShown="0" headerRowDxfId="115" dataDxfId="114">
  <autoFilter ref="A4:AF10" xr:uid="{32FD719B-DBAB-4EFA-B5A4-177E5FAD6612}"/>
  <tableColumns count="32">
    <tableColumn id="1" xr3:uid="{80FE1D6D-B96C-42F1-89F5-34F18B66FCE3}" name="Produktkategori" dataDxfId="113"/>
    <tableColumn id="2" xr3:uid="{B2216F1E-28D6-4C51-8A06-8D62573F36CB}" name="1995" dataDxfId="112"/>
    <tableColumn id="3" xr3:uid="{37F6BEDE-3F24-4B5C-8EB4-2E76BB0416EB}" name="1996" dataDxfId="111"/>
    <tableColumn id="4" xr3:uid="{67BB4505-196D-4A7D-92EA-D2ECD2C09CE0}" name="1997" dataDxfId="110"/>
    <tableColumn id="5" xr3:uid="{01DAC8ED-864C-4CCD-9793-FA92E12806F2}" name="1998" dataDxfId="109"/>
    <tableColumn id="6" xr3:uid="{7998251B-600A-4A65-B0E2-C33B1E011CBD}" name="1999" dataDxfId="108"/>
    <tableColumn id="7" xr3:uid="{057DC5ED-AA2D-430E-B7DB-3393D6288975}" name="2000" dataDxfId="107"/>
    <tableColumn id="8" xr3:uid="{D802A7B4-4F1A-41F4-AE39-B433043741FB}" name="2001" dataDxfId="106"/>
    <tableColumn id="9" xr3:uid="{CD617217-B782-4725-A751-B9F5B8F02CFF}" name="2002" dataDxfId="105"/>
    <tableColumn id="10" xr3:uid="{E10740D7-361C-4FFD-BD30-26F795395C2A}" name="2003" dataDxfId="104"/>
    <tableColumn id="11" xr3:uid="{23F5FD8E-AA81-4DC6-BE77-B8E5FB1353B8}" name="2004" dataDxfId="103"/>
    <tableColumn id="12" xr3:uid="{462CC97E-4CA9-4A20-A542-BB072BE54865}" name="2005" dataDxfId="102"/>
    <tableColumn id="13" xr3:uid="{22A233CB-F696-4DF4-AC76-6D1A556C15B8}" name="2006" dataDxfId="101"/>
    <tableColumn id="14" xr3:uid="{678791A6-A649-4165-92B7-91AB233D0C4C}" name="2007" dataDxfId="100"/>
    <tableColumn id="15" xr3:uid="{E0FA92D8-A1C8-43EF-88B4-C214A776961D}" name="2008" dataDxfId="99"/>
    <tableColumn id="16" xr3:uid="{023A22D3-CF66-445D-B969-85DE0CBAE6CE}" name="2009" dataDxfId="98"/>
    <tableColumn id="17" xr3:uid="{BFF2FBC8-AF2A-45D2-B219-16694D0204EF}" name="2010" dataDxfId="97"/>
    <tableColumn id="18" xr3:uid="{FA47EC9A-0B1E-426B-8453-95C02F7D22DE}" name="2011" dataDxfId="96"/>
    <tableColumn id="19" xr3:uid="{8C99F8B9-F7F6-4B2C-BB2B-F0E12A39212B}" name="2012" dataDxfId="95"/>
    <tableColumn id="20" xr3:uid="{DEE2B727-90A5-4C9B-811A-BC6C3E86E60B}" name="2013" dataDxfId="94"/>
    <tableColumn id="21" xr3:uid="{0CA69AEB-28FF-4012-A1EF-0C24B0EC2EB0}" name="2014" dataDxfId="93"/>
    <tableColumn id="22" xr3:uid="{A8512B0A-CCFC-4EFE-929A-DB4D7AACE75A}" name="2015" dataDxfId="92"/>
    <tableColumn id="23" xr3:uid="{FA1357D5-56D2-432A-B780-4A29D6E54FA7}" name="2016" dataDxfId="91"/>
    <tableColumn id="24" xr3:uid="{98B7E058-8BEC-4B86-84C2-4259C2723D50}" name="2017" dataDxfId="90"/>
    <tableColumn id="25" xr3:uid="{DEC69179-0E81-4480-A202-DD72DFDC20CB}" name="2018" dataDxfId="89"/>
    <tableColumn id="26" xr3:uid="{359D2FB9-1216-4C98-90F6-310CDEB9D01F}" name="2019" dataDxfId="88"/>
    <tableColumn id="27" xr3:uid="{8CA8D0C6-2260-46A7-9B7E-7D2DFC77DE91}" name="2020" dataDxfId="87"/>
    <tableColumn id="29" xr3:uid="{D2127263-A75F-4FAC-9B5A-B0B5966A65C9}" name="2021" dataDxfId="86"/>
    <tableColumn id="28" xr3:uid="{BD6D1F8A-5729-4552-9E65-5F4464BB3F59}" name="2022" dataDxfId="85" dataCellStyle="Procent"/>
    <tableColumn id="31" xr3:uid="{F85DFBF2-356F-40EE-AD9A-C993A8FCDA57}" name="2023" dataDxfId="84"/>
    <tableColumn id="30" xr3:uid="{8AF46D36-C526-407E-A260-311756D73692}" name="2024" dataDxfId="83" dataCellStyle="Procent"/>
    <tableColumn id="32" xr3:uid="{AD5C3C4F-A1E6-43D1-90C9-A9837D89C061}" name="2024/2023" dataDxfId="82" dataCellStyle="Procent">
      <calculatedColumnFormula>SUM(MEjerikonsumtion[[#This Row],[2024]]-MEjerikonsumtion[[#This Row],[2023]])/MEjerikonsumtion[[#This Row],[2023]]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93C01B"/>
      </a:accent1>
      <a:accent2>
        <a:srgbClr val="50BDED"/>
      </a:accent2>
      <a:accent3>
        <a:srgbClr val="F7921E"/>
      </a:accent3>
      <a:accent4>
        <a:srgbClr val="ED1C24"/>
      </a:accent4>
      <a:accent5>
        <a:srgbClr val="734105"/>
      </a:accent5>
      <a:accent6>
        <a:srgbClr val="E8B909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Greppa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83BE"/>
    </a:accent1>
    <a:accent2>
      <a:srgbClr val="004165"/>
    </a:accent2>
    <a:accent3>
      <a:srgbClr val="DC5034"/>
    </a:accent3>
    <a:accent4>
      <a:srgbClr val="00B299"/>
    </a:accent4>
    <a:accent5>
      <a:srgbClr val="668013"/>
    </a:accent5>
    <a:accent6>
      <a:srgbClr val="BCA600"/>
    </a:accent6>
    <a:hlink>
      <a:srgbClr val="2F5496"/>
    </a:hlink>
    <a:folHlink>
      <a:srgbClr val="2F5496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1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7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2"/>
  <sheetViews>
    <sheetView tabSelected="1" topLeftCell="A31" zoomScaleNormal="100" workbookViewId="0">
      <selection activeCell="L51" sqref="L51"/>
    </sheetView>
  </sheetViews>
  <sheetFormatPr defaultColWidth="8.33203125" defaultRowHeight="14" x14ac:dyDescent="0.3"/>
  <cols>
    <col min="1" max="1" width="11.08203125" style="3" customWidth="1"/>
    <col min="2" max="2" width="13.6640625" style="3" customWidth="1"/>
    <col min="3" max="4" width="11.33203125" style="3" bestFit="1" customWidth="1"/>
    <col min="5" max="5" width="20.08203125" style="3" customWidth="1"/>
    <col min="6" max="6" width="21.08203125" style="3" customWidth="1"/>
    <col min="7" max="7" width="19.5" style="3" customWidth="1"/>
    <col min="8" max="8" width="12.75" style="3" customWidth="1"/>
    <col min="9" max="9" width="10.83203125" style="3" customWidth="1"/>
    <col min="10" max="10" width="12.33203125" style="3" customWidth="1"/>
    <col min="11" max="11" width="11.5" style="3" customWidth="1"/>
    <col min="12" max="12" width="11.33203125" style="3" customWidth="1"/>
    <col min="13" max="13" width="13" style="3" customWidth="1"/>
    <col min="14" max="14" width="16.5" style="3" customWidth="1"/>
    <col min="15" max="15" width="17.33203125" style="3" customWidth="1"/>
    <col min="16" max="17" width="8.33203125" style="3"/>
    <col min="18" max="18" width="10.5" style="3" bestFit="1" customWidth="1"/>
    <col min="19" max="19" width="12.33203125" style="3" customWidth="1"/>
    <col min="20" max="21" width="14.25" style="3" bestFit="1" customWidth="1"/>
    <col min="22" max="22" width="16.25" style="3" customWidth="1"/>
    <col min="23" max="23" width="15.33203125" style="3" customWidth="1"/>
    <col min="24" max="16384" width="8.33203125" style="3"/>
  </cols>
  <sheetData>
    <row r="1" spans="1:22" ht="18" x14ac:dyDescent="0.4">
      <c r="A1" s="2" t="s">
        <v>0</v>
      </c>
    </row>
    <row r="2" spans="1:22" ht="15.5" x14ac:dyDescent="0.35">
      <c r="A2" s="4" t="s">
        <v>1</v>
      </c>
    </row>
    <row r="3" spans="1:22" ht="14.5" x14ac:dyDescent="0.35">
      <c r="A3" s="5"/>
      <c r="H3" s="6"/>
    </row>
    <row r="4" spans="1:22" ht="15.5" x14ac:dyDescent="0.35">
      <c r="A4" s="138" t="s">
        <v>128</v>
      </c>
      <c r="H4" s="6"/>
    </row>
    <row r="5" spans="1:22" x14ac:dyDescent="0.3">
      <c r="A5" s="139" t="s">
        <v>125</v>
      </c>
      <c r="H5" s="6"/>
    </row>
    <row r="6" spans="1:22" x14ac:dyDescent="0.3">
      <c r="A6" s="139" t="s">
        <v>126</v>
      </c>
      <c r="H6" s="6"/>
    </row>
    <row r="7" spans="1:22" x14ac:dyDescent="0.3">
      <c r="A7" s="139" t="s">
        <v>127</v>
      </c>
      <c r="H7" s="6"/>
    </row>
    <row r="8" spans="1:22" x14ac:dyDescent="0.3">
      <c r="A8" s="139" t="s">
        <v>184</v>
      </c>
      <c r="H8" s="6"/>
    </row>
    <row r="9" spans="1:22" ht="14.5" x14ac:dyDescent="0.35">
      <c r="A9" s="5"/>
      <c r="H9" s="6"/>
    </row>
    <row r="10" spans="1:22" x14ac:dyDescent="0.3">
      <c r="H10" s="6"/>
    </row>
    <row r="11" spans="1:22" s="1" customFormat="1" ht="31.5" thickBot="1" x14ac:dyDescent="0.35">
      <c r="A11" s="65" t="s">
        <v>51</v>
      </c>
      <c r="B11" s="65" t="s">
        <v>2</v>
      </c>
      <c r="C11" s="65" t="s">
        <v>3</v>
      </c>
      <c r="D11" s="65" t="s">
        <v>4</v>
      </c>
      <c r="E11" s="65" t="s">
        <v>5</v>
      </c>
      <c r="F11" s="65" t="s">
        <v>185</v>
      </c>
      <c r="G11" s="65" t="s">
        <v>6</v>
      </c>
      <c r="H11" s="66" t="s">
        <v>7</v>
      </c>
      <c r="I11" s="7"/>
      <c r="J11" s="8"/>
      <c r="K11" s="8"/>
    </row>
    <row r="12" spans="1:22" ht="15.5" x14ac:dyDescent="0.35">
      <c r="A12" s="15">
        <v>1995</v>
      </c>
      <c r="B12" s="67">
        <v>1058</v>
      </c>
      <c r="C12" s="17">
        <v>1.698</v>
      </c>
      <c r="D12" s="68">
        <v>0.108</v>
      </c>
      <c r="E12" s="69">
        <f t="shared" ref="E12:E39" si="0">B12+C12-D12</f>
        <v>1059.5900000000001</v>
      </c>
      <c r="F12" s="19">
        <f t="shared" ref="F12:F39" si="1">B12/E12</f>
        <v>0.9984994195868212</v>
      </c>
      <c r="G12" s="10">
        <f t="shared" ref="G12:G39" si="2">SUM(E12/H12)*1000000</f>
        <v>119.89708397039163</v>
      </c>
      <c r="H12" s="155">
        <v>8837496</v>
      </c>
      <c r="I12" s="11"/>
      <c r="J12" s="12"/>
      <c r="K12" s="13"/>
      <c r="S12" s="12"/>
      <c r="T12" s="12"/>
      <c r="U12" s="12"/>
      <c r="V12" s="12"/>
    </row>
    <row r="13" spans="1:22" ht="15.5" x14ac:dyDescent="0.35">
      <c r="A13" s="70">
        <v>1996</v>
      </c>
      <c r="B13" s="67">
        <v>1065</v>
      </c>
      <c r="C13" s="17">
        <v>0.13</v>
      </c>
      <c r="D13" s="68">
        <v>0.57399999999999995</v>
      </c>
      <c r="E13" s="69">
        <f t="shared" si="0"/>
        <v>1064.556</v>
      </c>
      <c r="F13" s="19">
        <f t="shared" si="1"/>
        <v>1.0004170752877255</v>
      </c>
      <c r="G13" s="10">
        <f t="shared" si="2"/>
        <v>120.36362941530098</v>
      </c>
      <c r="H13" s="155">
        <v>8844499</v>
      </c>
      <c r="I13" s="11"/>
      <c r="J13" s="12"/>
      <c r="S13" s="11"/>
      <c r="T13" s="11"/>
      <c r="U13" s="11"/>
      <c r="V13" s="11"/>
    </row>
    <row r="14" spans="1:22" ht="15.5" x14ac:dyDescent="0.35">
      <c r="A14" s="70">
        <v>1997</v>
      </c>
      <c r="B14" s="67">
        <v>1040</v>
      </c>
      <c r="C14" s="17">
        <v>0.182</v>
      </c>
      <c r="D14" s="68">
        <v>5.5460000000000003</v>
      </c>
      <c r="E14" s="69">
        <f t="shared" si="0"/>
        <v>1034.636</v>
      </c>
      <c r="F14" s="19">
        <f t="shared" si="1"/>
        <v>1.0051844320128045</v>
      </c>
      <c r="G14" s="10">
        <f t="shared" si="2"/>
        <v>116.9394046424888</v>
      </c>
      <c r="H14" s="155">
        <v>8847625</v>
      </c>
      <c r="I14" s="11"/>
      <c r="J14" s="12"/>
      <c r="S14" s="11"/>
      <c r="T14" s="11"/>
      <c r="U14" s="11"/>
      <c r="V14" s="11"/>
    </row>
    <row r="15" spans="1:22" ht="15.5" x14ac:dyDescent="0.35">
      <c r="A15" s="70">
        <v>1998</v>
      </c>
      <c r="B15" s="67">
        <v>1051</v>
      </c>
      <c r="C15" s="17">
        <v>0.30499999999999999</v>
      </c>
      <c r="D15" s="68">
        <v>8.1329999999999991</v>
      </c>
      <c r="E15" s="69">
        <f t="shared" si="0"/>
        <v>1043.172</v>
      </c>
      <c r="F15" s="19">
        <f t="shared" si="1"/>
        <v>1.0075040357678311</v>
      </c>
      <c r="G15" s="10">
        <f t="shared" si="2"/>
        <v>117.85958447732244</v>
      </c>
      <c r="H15" s="155">
        <v>8850973</v>
      </c>
      <c r="I15" s="11"/>
      <c r="J15" s="12"/>
      <c r="S15" s="11"/>
      <c r="T15" s="11"/>
      <c r="U15" s="11"/>
      <c r="V15" s="11"/>
    </row>
    <row r="16" spans="1:22" ht="15.5" x14ac:dyDescent="0.35">
      <c r="A16" s="70">
        <v>1999</v>
      </c>
      <c r="B16" s="67">
        <v>1036</v>
      </c>
      <c r="C16" s="17">
        <v>1.508</v>
      </c>
      <c r="D16" s="68">
        <v>15.273999999999999</v>
      </c>
      <c r="E16" s="69">
        <f t="shared" si="0"/>
        <v>1022.234</v>
      </c>
      <c r="F16" s="19">
        <f t="shared" si="1"/>
        <v>1.0134665839719672</v>
      </c>
      <c r="G16" s="10">
        <f t="shared" si="2"/>
        <v>115.40398971581669</v>
      </c>
      <c r="H16" s="155">
        <v>8857874</v>
      </c>
      <c r="I16" s="11"/>
      <c r="J16" s="12"/>
      <c r="K16" s="14"/>
      <c r="S16" s="11"/>
      <c r="T16" s="11"/>
      <c r="U16" s="11"/>
      <c r="V16" s="11"/>
    </row>
    <row r="17" spans="1:22" ht="15.5" x14ac:dyDescent="0.35">
      <c r="A17" s="70">
        <v>2000</v>
      </c>
      <c r="B17" s="67">
        <v>1024</v>
      </c>
      <c r="C17" s="17">
        <v>0.625</v>
      </c>
      <c r="D17" s="68">
        <v>16.614000000000001</v>
      </c>
      <c r="E17" s="69">
        <f t="shared" si="0"/>
        <v>1008.011</v>
      </c>
      <c r="F17" s="19">
        <f t="shared" si="1"/>
        <v>1.015861930078144</v>
      </c>
      <c r="G17" s="10">
        <f t="shared" si="2"/>
        <v>113.61571414417925</v>
      </c>
      <c r="H17" s="155">
        <v>8872109</v>
      </c>
      <c r="I17" s="11"/>
      <c r="J17" s="12"/>
      <c r="K17" s="14"/>
      <c r="S17" s="11"/>
      <c r="T17" s="11"/>
      <c r="U17" s="11"/>
      <c r="V17" s="11"/>
    </row>
    <row r="18" spans="1:22" ht="15.5" x14ac:dyDescent="0.35">
      <c r="A18" s="70">
        <v>2001</v>
      </c>
      <c r="B18" s="67">
        <v>1021</v>
      </c>
      <c r="C18" s="17">
        <v>1.0780000000000001</v>
      </c>
      <c r="D18" s="68">
        <v>27.931999999999999</v>
      </c>
      <c r="E18" s="69">
        <f t="shared" si="0"/>
        <v>994.14599999999996</v>
      </c>
      <c r="F18" s="19">
        <f t="shared" si="1"/>
        <v>1.0270121290031846</v>
      </c>
      <c r="G18" s="10">
        <f t="shared" si="2"/>
        <v>111.75252586567385</v>
      </c>
      <c r="H18" s="155">
        <v>8895960</v>
      </c>
      <c r="I18" s="12"/>
      <c r="J18" s="12"/>
      <c r="K18" s="14"/>
      <c r="S18" s="11"/>
      <c r="T18" s="11"/>
      <c r="U18" s="11"/>
      <c r="V18" s="11"/>
    </row>
    <row r="19" spans="1:22" ht="15.5" x14ac:dyDescent="0.35">
      <c r="A19" s="71">
        <v>2002</v>
      </c>
      <c r="B19" s="67">
        <v>1022</v>
      </c>
      <c r="C19" s="17">
        <v>3.2349999999999999</v>
      </c>
      <c r="D19" s="68">
        <v>23.341000000000001</v>
      </c>
      <c r="E19" s="69">
        <f t="shared" si="0"/>
        <v>1001.8939999999999</v>
      </c>
      <c r="F19" s="19">
        <f t="shared" si="1"/>
        <v>1.0200679912246207</v>
      </c>
      <c r="G19" s="10">
        <f t="shared" si="2"/>
        <v>112.2575590831912</v>
      </c>
      <c r="H19" s="155">
        <v>8924958</v>
      </c>
      <c r="I19" s="11"/>
      <c r="J19" s="12"/>
      <c r="K19" s="14"/>
      <c r="S19" s="11"/>
      <c r="T19" s="11"/>
      <c r="U19" s="11"/>
      <c r="V19" s="11"/>
    </row>
    <row r="20" spans="1:22" ht="15.5" x14ac:dyDescent="0.35">
      <c r="A20" s="71">
        <v>2003</v>
      </c>
      <c r="B20" s="67">
        <v>1012</v>
      </c>
      <c r="C20" s="17">
        <v>13.193</v>
      </c>
      <c r="D20" s="68">
        <v>25.931999999999999</v>
      </c>
      <c r="E20" s="69">
        <f t="shared" si="0"/>
        <v>999.26099999999997</v>
      </c>
      <c r="F20" s="19">
        <f t="shared" si="1"/>
        <v>1.0127484210831805</v>
      </c>
      <c r="G20" s="10">
        <f t="shared" si="2"/>
        <v>111.54671308357935</v>
      </c>
      <c r="H20" s="155">
        <v>8958229</v>
      </c>
      <c r="I20" s="11"/>
      <c r="J20" s="12"/>
      <c r="K20" s="14"/>
      <c r="S20" s="11"/>
      <c r="T20" s="11"/>
      <c r="U20" s="11"/>
      <c r="V20" s="11"/>
    </row>
    <row r="21" spans="1:22" ht="15.5" x14ac:dyDescent="0.35">
      <c r="A21" s="71">
        <v>2004</v>
      </c>
      <c r="B21" s="67">
        <v>1009</v>
      </c>
      <c r="C21" s="17">
        <v>19.446999999999999</v>
      </c>
      <c r="D21" s="68">
        <v>21.876999999999999</v>
      </c>
      <c r="E21" s="69">
        <f t="shared" si="0"/>
        <v>1006.5699999999999</v>
      </c>
      <c r="F21" s="19">
        <f t="shared" si="1"/>
        <v>1.0024141391060732</v>
      </c>
      <c r="G21" s="10">
        <f t="shared" si="2"/>
        <v>111.92155783974057</v>
      </c>
      <c r="H21" s="155">
        <v>8993531</v>
      </c>
      <c r="I21" s="11"/>
      <c r="J21" s="12"/>
      <c r="K21" s="14"/>
      <c r="S21" s="11"/>
      <c r="T21" s="11"/>
      <c r="U21" s="11"/>
      <c r="V21" s="11"/>
    </row>
    <row r="22" spans="1:22" ht="15.5" x14ac:dyDescent="0.35">
      <c r="A22" s="71">
        <v>2005</v>
      </c>
      <c r="B22" s="67">
        <v>992</v>
      </c>
      <c r="C22" s="17">
        <v>32.89</v>
      </c>
      <c r="D22" s="68">
        <v>21.39</v>
      </c>
      <c r="E22" s="69">
        <f t="shared" si="0"/>
        <v>1003.5000000000001</v>
      </c>
      <c r="F22" s="19">
        <f t="shared" si="1"/>
        <v>0.98854010961634264</v>
      </c>
      <c r="G22" s="10">
        <f t="shared" si="2"/>
        <v>111.13483562676062</v>
      </c>
      <c r="H22" s="155">
        <v>9029572</v>
      </c>
      <c r="I22" s="11"/>
      <c r="J22" s="12"/>
      <c r="K22" s="14"/>
      <c r="S22" s="11"/>
      <c r="T22" s="11"/>
      <c r="U22" s="11"/>
      <c r="V22" s="11"/>
    </row>
    <row r="23" spans="1:22" ht="15.5" x14ac:dyDescent="0.35">
      <c r="A23" s="71">
        <v>2006</v>
      </c>
      <c r="B23" s="67">
        <v>954</v>
      </c>
      <c r="C23" s="17">
        <v>36.418999999999997</v>
      </c>
      <c r="D23" s="68">
        <v>9.27</v>
      </c>
      <c r="E23" s="69">
        <f t="shared" si="0"/>
        <v>981.149</v>
      </c>
      <c r="F23" s="19">
        <f t="shared" si="1"/>
        <v>0.97232938116432877</v>
      </c>
      <c r="G23" s="10">
        <f t="shared" si="2"/>
        <v>108.0500597764177</v>
      </c>
      <c r="H23" s="155">
        <v>9080504</v>
      </c>
      <c r="I23" s="11"/>
      <c r="J23" s="12"/>
      <c r="K23" s="14"/>
      <c r="S23" s="11"/>
      <c r="T23" s="11"/>
      <c r="U23" s="11"/>
      <c r="V23" s="11"/>
    </row>
    <row r="24" spans="1:22" ht="15.5" x14ac:dyDescent="0.35">
      <c r="A24" s="71">
        <v>2007</v>
      </c>
      <c r="B24" s="67">
        <v>926</v>
      </c>
      <c r="C24" s="17">
        <v>41.625</v>
      </c>
      <c r="D24" s="68">
        <v>18.023</v>
      </c>
      <c r="E24" s="69">
        <f t="shared" si="0"/>
        <v>949.60199999999998</v>
      </c>
      <c r="F24" s="19">
        <f t="shared" si="1"/>
        <v>0.9751453766946574</v>
      </c>
      <c r="G24" s="10">
        <f t="shared" si="2"/>
        <v>103.80328488169992</v>
      </c>
      <c r="H24" s="155">
        <v>9148092</v>
      </c>
      <c r="I24" s="11"/>
      <c r="J24" s="12"/>
      <c r="K24" s="14"/>
      <c r="S24" s="11"/>
      <c r="T24" s="11"/>
      <c r="U24" s="11"/>
      <c r="V24" s="11"/>
    </row>
    <row r="25" spans="1:22" ht="15.5" x14ac:dyDescent="0.35">
      <c r="A25" s="15">
        <v>2008</v>
      </c>
      <c r="B25" s="67">
        <v>915</v>
      </c>
      <c r="C25" s="17">
        <v>68.572000000000003</v>
      </c>
      <c r="D25" s="68">
        <v>18.129000000000001</v>
      </c>
      <c r="E25" s="69">
        <f t="shared" si="0"/>
        <v>965.44299999999998</v>
      </c>
      <c r="F25" s="19">
        <f t="shared" si="1"/>
        <v>0.94775144674517298</v>
      </c>
      <c r="G25" s="10">
        <f t="shared" si="2"/>
        <v>104.71594489023809</v>
      </c>
      <c r="H25" s="155">
        <v>9219637</v>
      </c>
      <c r="I25" s="11"/>
      <c r="J25" s="12"/>
      <c r="K25" s="14"/>
      <c r="S25" s="11"/>
      <c r="T25" s="11"/>
      <c r="U25" s="11"/>
      <c r="V25" s="11"/>
    </row>
    <row r="26" spans="1:22" ht="15.5" x14ac:dyDescent="0.35">
      <c r="A26" s="71">
        <v>2009</v>
      </c>
      <c r="B26" s="67">
        <v>908</v>
      </c>
      <c r="C26" s="17">
        <v>154.815</v>
      </c>
      <c r="D26" s="68">
        <v>54.250999999999998</v>
      </c>
      <c r="E26" s="69">
        <f t="shared" si="0"/>
        <v>1008.5640000000001</v>
      </c>
      <c r="F26" s="19">
        <f t="shared" si="1"/>
        <v>0.90028991714953133</v>
      </c>
      <c r="G26" s="10">
        <f t="shared" si="2"/>
        <v>108.46506135657147</v>
      </c>
      <c r="H26" s="155">
        <v>9298515</v>
      </c>
      <c r="I26" s="11"/>
      <c r="J26" s="12"/>
      <c r="K26" s="14"/>
      <c r="S26" s="11"/>
      <c r="T26" s="11"/>
      <c r="U26" s="11"/>
      <c r="V26" s="11"/>
    </row>
    <row r="27" spans="1:22" ht="15.5" x14ac:dyDescent="0.35">
      <c r="A27" s="71">
        <v>2010</v>
      </c>
      <c r="B27" s="67">
        <v>914</v>
      </c>
      <c r="C27" s="17">
        <v>98.421000000000006</v>
      </c>
      <c r="D27" s="68">
        <v>96.933000000000007</v>
      </c>
      <c r="E27" s="69">
        <f t="shared" si="0"/>
        <v>915.48800000000006</v>
      </c>
      <c r="F27" s="19">
        <f t="shared" si="1"/>
        <v>0.99837463735188225</v>
      </c>
      <c r="G27" s="10">
        <f t="shared" si="2"/>
        <v>97.61950308622427</v>
      </c>
      <c r="H27" s="155">
        <v>9378126</v>
      </c>
      <c r="I27" s="11"/>
      <c r="J27" s="12"/>
      <c r="K27" s="14"/>
      <c r="S27" s="11"/>
      <c r="T27" s="11"/>
      <c r="U27" s="11"/>
      <c r="V27" s="11"/>
    </row>
    <row r="28" spans="1:22" ht="15.5" x14ac:dyDescent="0.35">
      <c r="A28" s="15">
        <v>2011</v>
      </c>
      <c r="B28" s="67">
        <v>877</v>
      </c>
      <c r="C28" s="17">
        <v>79.853999999999999</v>
      </c>
      <c r="D28" s="68">
        <v>98.786000000000001</v>
      </c>
      <c r="E28" s="69">
        <f t="shared" si="0"/>
        <v>858.06799999999998</v>
      </c>
      <c r="F28" s="19">
        <f t="shared" si="1"/>
        <v>1.0220635194413497</v>
      </c>
      <c r="G28" s="10">
        <f t="shared" si="2"/>
        <v>90.808413928673943</v>
      </c>
      <c r="H28" s="155">
        <v>9449212.5</v>
      </c>
      <c r="I28" s="11"/>
      <c r="J28" s="12"/>
      <c r="K28" s="14"/>
    </row>
    <row r="29" spans="1:22" ht="15.5" x14ac:dyDescent="0.35">
      <c r="A29" s="15">
        <v>2012</v>
      </c>
      <c r="B29" s="67">
        <v>867</v>
      </c>
      <c r="C29" s="17">
        <v>12.035</v>
      </c>
      <c r="D29" s="68">
        <v>72.536000000000001</v>
      </c>
      <c r="E29" s="69">
        <f t="shared" si="0"/>
        <v>806.49900000000002</v>
      </c>
      <c r="F29" s="19">
        <f t="shared" si="1"/>
        <v>1.075016832010951</v>
      </c>
      <c r="G29" s="10">
        <f t="shared" si="2"/>
        <v>84.721852508368727</v>
      </c>
      <c r="H29" s="155">
        <v>9519374</v>
      </c>
      <c r="I29" s="11"/>
      <c r="J29" s="12"/>
      <c r="K29" s="14"/>
    </row>
    <row r="30" spans="1:22" ht="15.5" x14ac:dyDescent="0.35">
      <c r="A30" s="15">
        <v>2013</v>
      </c>
      <c r="B30" s="67">
        <v>864</v>
      </c>
      <c r="C30" s="17">
        <v>8.8629999999999995</v>
      </c>
      <c r="D30" s="68">
        <v>67.201999999999998</v>
      </c>
      <c r="E30" s="69">
        <f t="shared" si="0"/>
        <v>805.66100000000006</v>
      </c>
      <c r="F30" s="19">
        <f t="shared" si="1"/>
        <v>1.072411349190292</v>
      </c>
      <c r="G30" s="10">
        <f t="shared" si="2"/>
        <v>83.919712123850118</v>
      </c>
      <c r="H30" s="155">
        <v>9600378.5</v>
      </c>
      <c r="I30" s="11"/>
      <c r="J30" s="12"/>
      <c r="K30" s="14"/>
    </row>
    <row r="31" spans="1:22" ht="15.5" x14ac:dyDescent="0.35">
      <c r="A31" s="15">
        <v>2014</v>
      </c>
      <c r="B31" s="61">
        <v>810</v>
      </c>
      <c r="C31" s="17">
        <v>21.866</v>
      </c>
      <c r="D31" s="18">
        <v>40.241999999999997</v>
      </c>
      <c r="E31" s="69">
        <f t="shared" si="0"/>
        <v>791.62400000000002</v>
      </c>
      <c r="F31" s="19">
        <f t="shared" si="1"/>
        <v>1.0232130405343951</v>
      </c>
      <c r="G31" s="10">
        <f t="shared" si="2"/>
        <v>81.643467413399151</v>
      </c>
      <c r="H31" s="156">
        <v>9696109.5</v>
      </c>
      <c r="I31" s="11"/>
      <c r="J31" s="12"/>
      <c r="K31" s="14"/>
    </row>
    <row r="32" spans="1:22" ht="15.5" x14ac:dyDescent="0.35">
      <c r="A32" s="15">
        <v>2015</v>
      </c>
      <c r="B32" s="61">
        <v>815</v>
      </c>
      <c r="C32" s="17">
        <v>8.891</v>
      </c>
      <c r="D32" s="18">
        <v>34.152000000000001</v>
      </c>
      <c r="E32" s="69">
        <f t="shared" si="0"/>
        <v>789.73899999999992</v>
      </c>
      <c r="F32" s="19">
        <f t="shared" si="1"/>
        <v>1.0319865170644986</v>
      </c>
      <c r="G32" s="10">
        <f t="shared" si="2"/>
        <v>80.592306340547054</v>
      </c>
      <c r="H32" s="156">
        <v>9799186</v>
      </c>
      <c r="I32" s="11"/>
      <c r="J32" s="12"/>
      <c r="K32" s="14"/>
    </row>
    <row r="33" spans="1:15" ht="15.5" x14ac:dyDescent="0.35">
      <c r="A33" s="15">
        <v>2016</v>
      </c>
      <c r="B33" s="61">
        <v>784.99</v>
      </c>
      <c r="C33" s="17">
        <v>9.3239999999999998</v>
      </c>
      <c r="D33" s="18">
        <v>18.617999999999999</v>
      </c>
      <c r="E33" s="69">
        <f t="shared" si="0"/>
        <v>775.69599999999991</v>
      </c>
      <c r="F33" s="19">
        <f t="shared" si="1"/>
        <v>1.0119814979063964</v>
      </c>
      <c r="G33" s="10">
        <f t="shared" si="2"/>
        <v>78.170851101245219</v>
      </c>
      <c r="H33" s="156">
        <v>9923085</v>
      </c>
      <c r="I33" s="11"/>
      <c r="J33" s="12"/>
      <c r="K33" s="14"/>
    </row>
    <row r="34" spans="1:15" ht="15.5" x14ac:dyDescent="0.35">
      <c r="A34" s="15">
        <v>2017</v>
      </c>
      <c r="B34" s="61">
        <v>760.85</v>
      </c>
      <c r="C34" s="17">
        <v>12.218</v>
      </c>
      <c r="D34" s="18">
        <v>13.048</v>
      </c>
      <c r="E34" s="69">
        <f t="shared" si="0"/>
        <v>760.02</v>
      </c>
      <c r="F34" s="19">
        <f t="shared" si="1"/>
        <v>1.0010920765243021</v>
      </c>
      <c r="G34" s="10">
        <f t="shared" si="2"/>
        <v>75.566003053879882</v>
      </c>
      <c r="H34" s="156">
        <v>10057697.5</v>
      </c>
      <c r="I34" s="11"/>
      <c r="J34" s="12"/>
      <c r="K34" s="14"/>
    </row>
    <row r="35" spans="1:15" ht="15.5" x14ac:dyDescent="0.35">
      <c r="A35" s="15">
        <v>2018</v>
      </c>
      <c r="B35" s="61">
        <v>721.15</v>
      </c>
      <c r="C35" s="17">
        <v>9.1310000000000002</v>
      </c>
      <c r="D35" s="18">
        <v>5.5839999999999996</v>
      </c>
      <c r="E35" s="69">
        <f t="shared" si="0"/>
        <v>724.697</v>
      </c>
      <c r="F35" s="19">
        <f t="shared" si="1"/>
        <v>0.99510554066044155</v>
      </c>
      <c r="G35" s="10">
        <f t="shared" si="2"/>
        <v>71.221797950480351</v>
      </c>
      <c r="H35" s="156">
        <v>10175213.5</v>
      </c>
      <c r="I35" s="11"/>
      <c r="J35" s="12"/>
      <c r="K35" s="14"/>
    </row>
    <row r="36" spans="1:15" ht="15.5" x14ac:dyDescent="0.35">
      <c r="A36" s="15">
        <v>2019</v>
      </c>
      <c r="B36" s="61">
        <v>698.52</v>
      </c>
      <c r="C36" s="17">
        <v>10.938000000000001</v>
      </c>
      <c r="D36" s="18">
        <v>5.5540000000000003</v>
      </c>
      <c r="E36" s="69">
        <f t="shared" si="0"/>
        <v>703.904</v>
      </c>
      <c r="F36" s="19">
        <f t="shared" si="1"/>
        <v>0.99235122971314271</v>
      </c>
      <c r="G36" s="10">
        <f t="shared" si="2"/>
        <v>68.480566037937763</v>
      </c>
      <c r="H36" s="156">
        <v>10278887</v>
      </c>
      <c r="I36" s="11"/>
      <c r="J36" s="12"/>
      <c r="K36" s="12"/>
      <c r="L36" s="11"/>
      <c r="M36" s="11"/>
      <c r="N36" s="11"/>
      <c r="O36" s="11"/>
    </row>
    <row r="37" spans="1:15" ht="15.5" x14ac:dyDescent="0.35">
      <c r="A37" s="15">
        <v>2020</v>
      </c>
      <c r="B37" s="61">
        <v>694.03</v>
      </c>
      <c r="C37" s="17">
        <v>11.557</v>
      </c>
      <c r="D37" s="18">
        <v>4.4210000000000003</v>
      </c>
      <c r="E37" s="69">
        <f t="shared" si="0"/>
        <v>701.16599999999994</v>
      </c>
      <c r="F37" s="19">
        <f t="shared" si="1"/>
        <v>0.98982266681499109</v>
      </c>
      <c r="G37" s="10">
        <f t="shared" si="2"/>
        <v>67.722985264224192</v>
      </c>
      <c r="H37" s="156">
        <v>10353442</v>
      </c>
      <c r="I37" s="11"/>
      <c r="J37" s="12"/>
      <c r="K37" s="12"/>
      <c r="L37" s="11"/>
      <c r="M37" s="11"/>
      <c r="N37" s="11"/>
      <c r="O37" s="11"/>
    </row>
    <row r="38" spans="1:15" ht="15.5" x14ac:dyDescent="0.35">
      <c r="A38" s="93">
        <v>2021</v>
      </c>
      <c r="B38" s="94">
        <v>683.65</v>
      </c>
      <c r="C38" s="95">
        <v>13.395</v>
      </c>
      <c r="D38" s="96">
        <v>11.53</v>
      </c>
      <c r="E38" s="97">
        <f t="shared" si="0"/>
        <v>685.51499999999999</v>
      </c>
      <c r="F38" s="98">
        <f t="shared" si="1"/>
        <v>0.99727941766409189</v>
      </c>
      <c r="G38" s="99">
        <f t="shared" si="2"/>
        <v>65.814849454106323</v>
      </c>
      <c r="H38" s="156">
        <v>10415810.5</v>
      </c>
      <c r="I38" s="11"/>
      <c r="J38" s="12"/>
      <c r="K38" s="12"/>
      <c r="L38" s="11"/>
      <c r="M38" s="11"/>
      <c r="N38" s="11"/>
      <c r="O38" s="11"/>
    </row>
    <row r="39" spans="1:15" ht="15.5" x14ac:dyDescent="0.35">
      <c r="A39" s="15">
        <v>2022</v>
      </c>
      <c r="B39" s="61">
        <v>685.91</v>
      </c>
      <c r="C39" s="17">
        <v>10.492000000000001</v>
      </c>
      <c r="D39" s="18">
        <v>25.169</v>
      </c>
      <c r="E39" s="69">
        <f t="shared" si="0"/>
        <v>671.23299999999995</v>
      </c>
      <c r="F39" s="19">
        <f t="shared" si="1"/>
        <v>1.021865730677723</v>
      </c>
      <c r="G39" s="10">
        <f t="shared" si="2"/>
        <v>64.006558251829574</v>
      </c>
      <c r="H39" s="156">
        <v>10486941</v>
      </c>
      <c r="I39" s="11"/>
      <c r="J39" s="12"/>
      <c r="K39" s="12"/>
      <c r="L39" s="11"/>
      <c r="M39" s="11"/>
      <c r="N39" s="11"/>
      <c r="O39" s="11"/>
    </row>
    <row r="40" spans="1:15" ht="15.5" x14ac:dyDescent="0.35">
      <c r="A40" s="15">
        <v>2023</v>
      </c>
      <c r="B40" s="61">
        <v>690.88</v>
      </c>
      <c r="C40" s="17">
        <v>9.5909999999999993</v>
      </c>
      <c r="D40" s="18">
        <v>41.371000000000002</v>
      </c>
      <c r="E40" s="69">
        <f>B40+C40-D40</f>
        <v>659.1</v>
      </c>
      <c r="F40" s="19">
        <f>B40/E40</f>
        <v>1.0482172659687452</v>
      </c>
      <c r="G40" s="10">
        <f>SUM(E40/H40)*1000000</f>
        <v>62.553198334780902</v>
      </c>
      <c r="H40" s="156">
        <v>10536631.5</v>
      </c>
      <c r="I40" s="11"/>
      <c r="J40" s="12"/>
      <c r="K40" s="12"/>
      <c r="L40" s="11"/>
      <c r="M40" s="11"/>
      <c r="N40" s="11"/>
      <c r="O40" s="11"/>
    </row>
    <row r="41" spans="1:15" ht="15.5" x14ac:dyDescent="0.35">
      <c r="A41" s="15">
        <v>2024</v>
      </c>
      <c r="B41" s="61">
        <v>678.59</v>
      </c>
      <c r="C41" s="17">
        <v>11.319000000000001</v>
      </c>
      <c r="D41" s="18">
        <v>39.698999999999998</v>
      </c>
      <c r="E41" s="69">
        <f>B41+C41-D41</f>
        <v>650.21</v>
      </c>
      <c r="F41" s="19">
        <f>B41/E41</f>
        <v>1.0436474369818982</v>
      </c>
      <c r="G41" s="10">
        <f>SUM(E41/H41)*1000000</f>
        <v>61.516360645139834</v>
      </c>
      <c r="H41" s="156">
        <v>10569708.5</v>
      </c>
      <c r="I41" s="11"/>
      <c r="J41" s="12"/>
      <c r="K41" s="11"/>
    </row>
    <row r="42" spans="1:15" ht="14.5" x14ac:dyDescent="0.3">
      <c r="A42" s="20" t="s">
        <v>8</v>
      </c>
      <c r="I42" s="11"/>
      <c r="J42" s="12"/>
      <c r="K42" s="11"/>
    </row>
    <row r="43" spans="1:15" x14ac:dyDescent="0.3">
      <c r="I43" s="11"/>
      <c r="J43" s="12"/>
      <c r="K43" s="11"/>
    </row>
    <row r="44" spans="1:15" x14ac:dyDescent="0.3">
      <c r="I44" s="12"/>
      <c r="J44" s="12"/>
      <c r="K44" s="11"/>
    </row>
    <row r="45" spans="1:15" s="1" customFormat="1" x14ac:dyDescent="0.3">
      <c r="A45" s="3"/>
      <c r="B45" s="3"/>
      <c r="C45" s="3"/>
      <c r="D45" s="3"/>
      <c r="E45" s="3"/>
      <c r="F45" s="3"/>
      <c r="G45" s="3"/>
      <c r="H45" s="3"/>
      <c r="I45" s="8"/>
      <c r="J45" s="7"/>
      <c r="K45" s="8"/>
    </row>
    <row r="46" spans="1:15" x14ac:dyDescent="0.3">
      <c r="A46" s="1"/>
      <c r="B46" s="1"/>
      <c r="C46" s="1"/>
      <c r="D46" s="1"/>
      <c r="E46" s="1"/>
      <c r="F46" s="1"/>
      <c r="G46" s="1"/>
      <c r="H46" s="1"/>
      <c r="I46" s="11"/>
      <c r="J46" s="12"/>
      <c r="K46" s="11"/>
    </row>
    <row r="47" spans="1:15" x14ac:dyDescent="0.3">
      <c r="I47" s="11"/>
      <c r="J47" s="12"/>
      <c r="K47" s="11"/>
    </row>
    <row r="48" spans="1:15" x14ac:dyDescent="0.3">
      <c r="I48" s="11"/>
      <c r="J48" s="12"/>
      <c r="K48" s="11"/>
    </row>
    <row r="49" spans="9:11" x14ac:dyDescent="0.3">
      <c r="I49" s="12"/>
      <c r="J49" s="12"/>
      <c r="K49" s="11"/>
    </row>
    <row r="50" spans="9:11" x14ac:dyDescent="0.3">
      <c r="I50" s="11"/>
      <c r="J50" s="12"/>
      <c r="K50" s="11"/>
    </row>
    <row r="51" spans="9:11" x14ac:dyDescent="0.3">
      <c r="I51" s="11"/>
      <c r="J51" s="12"/>
      <c r="K51" s="11"/>
    </row>
    <row r="52" spans="9:11" x14ac:dyDescent="0.3">
      <c r="I52" s="11"/>
      <c r="J52" s="12"/>
      <c r="K52" s="11"/>
    </row>
    <row r="53" spans="9:11" x14ac:dyDescent="0.3">
      <c r="I53" s="11"/>
      <c r="J53" s="12"/>
      <c r="K53" s="11"/>
    </row>
    <row r="54" spans="9:11" x14ac:dyDescent="0.3">
      <c r="I54" s="11"/>
      <c r="J54" s="12"/>
      <c r="K54" s="11"/>
    </row>
    <row r="55" spans="9:11" x14ac:dyDescent="0.3">
      <c r="I55" s="11"/>
      <c r="J55" s="12"/>
      <c r="K55" s="11"/>
    </row>
    <row r="56" spans="9:11" x14ac:dyDescent="0.3">
      <c r="I56" s="11"/>
      <c r="J56" s="12"/>
      <c r="K56" s="11"/>
    </row>
    <row r="57" spans="9:11" x14ac:dyDescent="0.3">
      <c r="I57" s="11"/>
      <c r="J57" s="12"/>
      <c r="K57" s="11"/>
    </row>
    <row r="58" spans="9:11" x14ac:dyDescent="0.3">
      <c r="I58" s="11"/>
      <c r="J58" s="12"/>
      <c r="K58" s="11"/>
    </row>
    <row r="59" spans="9:11" x14ac:dyDescent="0.3">
      <c r="I59" s="11"/>
      <c r="J59" s="12"/>
      <c r="K59" s="11"/>
    </row>
    <row r="60" spans="9:11" x14ac:dyDescent="0.3">
      <c r="I60" s="11"/>
      <c r="J60" s="12"/>
      <c r="K60" s="11"/>
    </row>
    <row r="61" spans="9:11" x14ac:dyDescent="0.3">
      <c r="I61" s="11"/>
      <c r="J61" s="12"/>
      <c r="K61" s="11"/>
    </row>
    <row r="62" spans="9:11" x14ac:dyDescent="0.3">
      <c r="I62" s="11"/>
      <c r="J62" s="12"/>
      <c r="K62" s="11"/>
    </row>
    <row r="63" spans="9:11" x14ac:dyDescent="0.3">
      <c r="I63" s="11"/>
      <c r="J63" s="12"/>
      <c r="K63" s="11"/>
    </row>
    <row r="64" spans="9:11" x14ac:dyDescent="0.3">
      <c r="I64" s="11"/>
      <c r="J64" s="12"/>
      <c r="K64" s="11"/>
    </row>
    <row r="65" spans="9:11" x14ac:dyDescent="0.3">
      <c r="I65" s="11"/>
      <c r="J65" s="12"/>
      <c r="K65" s="11"/>
    </row>
    <row r="66" spans="9:11" x14ac:dyDescent="0.3">
      <c r="I66" s="11"/>
      <c r="J66" s="12"/>
      <c r="K66" s="11"/>
    </row>
    <row r="67" spans="9:11" x14ac:dyDescent="0.3">
      <c r="I67" s="11"/>
      <c r="J67" s="12"/>
      <c r="K67" s="11"/>
    </row>
    <row r="93" spans="1:11" x14ac:dyDescent="0.3">
      <c r="J93" s="12"/>
      <c r="K93" s="11"/>
    </row>
    <row r="94" spans="1:11" ht="15.5" x14ac:dyDescent="0.35">
      <c r="A94" s="21"/>
      <c r="B94" s="21"/>
      <c r="C94" s="21"/>
      <c r="D94" s="21"/>
      <c r="E94" s="21"/>
      <c r="F94" s="21"/>
      <c r="G94" s="21"/>
    </row>
    <row r="119" spans="1:9" x14ac:dyDescent="0.3">
      <c r="I119" s="14"/>
    </row>
    <row r="120" spans="1:9" ht="15.5" x14ac:dyDescent="0.35">
      <c r="A120" s="21"/>
      <c r="B120" s="21"/>
      <c r="C120" s="21"/>
      <c r="D120" s="21"/>
      <c r="E120" s="21"/>
      <c r="F120" s="21"/>
      <c r="G120" s="21"/>
    </row>
    <row r="146" spans="1:7" ht="15.5" x14ac:dyDescent="0.35">
      <c r="A146" s="21"/>
      <c r="B146" s="21"/>
      <c r="C146" s="21"/>
      <c r="D146" s="21"/>
      <c r="E146" s="21"/>
      <c r="F146" s="21"/>
      <c r="G146" s="21"/>
    </row>
    <row r="209" spans="1:10" x14ac:dyDescent="0.3">
      <c r="I209" s="22"/>
      <c r="J209" s="22"/>
    </row>
    <row r="210" spans="1:10" x14ac:dyDescent="0.3">
      <c r="B210" s="22"/>
      <c r="C210" s="22"/>
      <c r="D210" s="22"/>
      <c r="E210" s="22"/>
      <c r="F210" s="22"/>
      <c r="G210" s="22"/>
      <c r="H210" s="22"/>
    </row>
    <row r="212" spans="1:10" x14ac:dyDescent="0.3">
      <c r="A212" s="23"/>
      <c r="B212" s="23"/>
      <c r="D212" s="23"/>
      <c r="E212" s="24"/>
    </row>
    <row r="213" spans="1:10" x14ac:dyDescent="0.3">
      <c r="A213" s="23"/>
      <c r="B213" s="23"/>
      <c r="D213" s="23"/>
      <c r="E213" s="24"/>
    </row>
    <row r="214" spans="1:10" x14ac:dyDescent="0.3">
      <c r="A214" s="23"/>
      <c r="B214" s="23"/>
      <c r="D214" s="23"/>
      <c r="E214" s="24"/>
    </row>
    <row r="215" spans="1:10" x14ac:dyDescent="0.3">
      <c r="B215" s="23"/>
      <c r="C215" s="25"/>
      <c r="E215" s="24"/>
    </row>
    <row r="216" spans="1:10" ht="15.5" x14ac:dyDescent="0.35">
      <c r="B216" s="23"/>
      <c r="C216" s="26"/>
      <c r="E216" s="24"/>
    </row>
    <row r="217" spans="1:10" ht="15.5" x14ac:dyDescent="0.35">
      <c r="B217" s="23"/>
      <c r="C217" s="27"/>
      <c r="E217" s="24"/>
    </row>
    <row r="218" spans="1:10" ht="15.5" x14ac:dyDescent="0.35">
      <c r="B218" s="23"/>
      <c r="C218" s="27"/>
      <c r="E218" s="24"/>
    </row>
    <row r="219" spans="1:10" ht="15.5" x14ac:dyDescent="0.35">
      <c r="B219" s="23"/>
      <c r="C219" s="27"/>
      <c r="E219" s="24"/>
    </row>
    <row r="220" spans="1:10" ht="15.5" x14ac:dyDescent="0.35">
      <c r="B220" s="23"/>
      <c r="C220" s="28"/>
      <c r="E220" s="24"/>
    </row>
    <row r="221" spans="1:10" ht="15.5" x14ac:dyDescent="0.35">
      <c r="B221" s="23"/>
      <c r="C221" s="28"/>
      <c r="E221" s="24"/>
    </row>
    <row r="222" spans="1:10" x14ac:dyDescent="0.3">
      <c r="B222" s="23"/>
      <c r="C222" s="25"/>
      <c r="E222" s="24"/>
    </row>
    <row r="223" spans="1:10" x14ac:dyDescent="0.3">
      <c r="B223" s="23"/>
      <c r="C223" s="25"/>
      <c r="E223" s="24"/>
    </row>
    <row r="224" spans="1:10" ht="15.5" x14ac:dyDescent="0.35">
      <c r="B224" s="23"/>
      <c r="C224" s="26"/>
      <c r="E224" s="24"/>
    </row>
    <row r="225" spans="2:5" ht="15.5" x14ac:dyDescent="0.35">
      <c r="B225" s="23"/>
      <c r="C225" s="27"/>
      <c r="E225" s="24"/>
    </row>
    <row r="226" spans="2:5" ht="15.5" x14ac:dyDescent="0.35">
      <c r="B226" s="23"/>
      <c r="C226" s="27"/>
      <c r="E226" s="24"/>
    </row>
    <row r="227" spans="2:5" ht="15.5" x14ac:dyDescent="0.35">
      <c r="B227" s="23"/>
      <c r="C227" s="27"/>
      <c r="E227" s="24"/>
    </row>
    <row r="228" spans="2:5" ht="15.5" x14ac:dyDescent="0.35">
      <c r="B228" s="23"/>
      <c r="C228" s="27"/>
      <c r="E228" s="24"/>
    </row>
    <row r="229" spans="2:5" x14ac:dyDescent="0.3">
      <c r="B229" s="23"/>
      <c r="C229" s="29"/>
      <c r="E229" s="24"/>
    </row>
    <row r="230" spans="2:5" x14ac:dyDescent="0.3">
      <c r="B230" s="23"/>
      <c r="C230" s="25"/>
      <c r="E230" s="24"/>
    </row>
    <row r="231" spans="2:5" x14ac:dyDescent="0.3">
      <c r="B231" s="23"/>
      <c r="C231" s="25"/>
      <c r="E231" s="24"/>
    </row>
    <row r="232" spans="2:5" ht="15.5" x14ac:dyDescent="0.35">
      <c r="B232" s="23"/>
      <c r="C232" s="30"/>
    </row>
  </sheetData>
  <pageMargins left="0.7" right="0.7" top="1.3571428571428572" bottom="0.75" header="0.3" footer="0.3"/>
  <pageSetup paperSize="9" orientation="portrait" r:id="rId1"/>
  <headerFooter>
    <oddHeader>&amp;L&amp;G</oddHeader>
  </headerFooter>
  <drawing r:id="rId2"/>
  <legacyDrawingHF r:id="rId3"/>
  <tableParts count="1"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22"/>
  <sheetViews>
    <sheetView topLeftCell="F1" zoomScaleNormal="100" workbookViewId="0">
      <selection activeCell="V7" sqref="V7:V11"/>
    </sheetView>
  </sheetViews>
  <sheetFormatPr defaultColWidth="9" defaultRowHeight="14" x14ac:dyDescent="0.3"/>
  <cols>
    <col min="1" max="1" width="20.33203125" style="118" customWidth="1"/>
    <col min="2" max="12" width="9" style="118"/>
    <col min="13" max="13" width="9.08203125" style="118" bestFit="1" customWidth="1"/>
    <col min="14" max="18" width="9" style="118"/>
    <col min="19" max="19" width="10.33203125" style="118" bestFit="1" customWidth="1"/>
    <col min="20" max="16384" width="9" style="118"/>
  </cols>
  <sheetData>
    <row r="1" spans="1:22" ht="16.5" x14ac:dyDescent="0.35">
      <c r="A1" s="169" t="s">
        <v>30</v>
      </c>
    </row>
    <row r="2" spans="1:22" x14ac:dyDescent="0.3">
      <c r="A2" s="170" t="s">
        <v>179</v>
      </c>
    </row>
    <row r="3" spans="1:22" x14ac:dyDescent="0.3">
      <c r="A3" s="170" t="s">
        <v>180</v>
      </c>
    </row>
    <row r="5" spans="1:22" x14ac:dyDescent="0.3">
      <c r="A5" s="119" t="s">
        <v>121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22" x14ac:dyDescent="0.3">
      <c r="A6" s="121" t="s">
        <v>52</v>
      </c>
      <c r="B6" s="122" t="s">
        <v>31</v>
      </c>
      <c r="C6" s="122" t="s">
        <v>32</v>
      </c>
      <c r="D6" s="122" t="s">
        <v>33</v>
      </c>
      <c r="E6" s="122" t="s">
        <v>34</v>
      </c>
      <c r="F6" s="122" t="s">
        <v>35</v>
      </c>
      <c r="G6" s="122" t="s">
        <v>36</v>
      </c>
      <c r="H6" s="122" t="s">
        <v>37</v>
      </c>
      <c r="I6" s="122" t="s">
        <v>38</v>
      </c>
      <c r="J6" s="122" t="s">
        <v>39</v>
      </c>
      <c r="K6" s="122" t="s">
        <v>40</v>
      </c>
      <c r="L6" s="122" t="s">
        <v>41</v>
      </c>
      <c r="M6" s="122" t="s">
        <v>42</v>
      </c>
      <c r="N6" s="122" t="s">
        <v>43</v>
      </c>
      <c r="O6" s="122" t="s">
        <v>44</v>
      </c>
      <c r="P6" s="122" t="s">
        <v>53</v>
      </c>
      <c r="Q6" s="122" t="s">
        <v>58</v>
      </c>
      <c r="R6" s="122" t="s">
        <v>142</v>
      </c>
      <c r="S6" s="122" t="s">
        <v>152</v>
      </c>
      <c r="T6" s="151" t="s">
        <v>151</v>
      </c>
    </row>
    <row r="7" spans="1:22" ht="14.5" x14ac:dyDescent="0.35">
      <c r="A7" s="123" t="s">
        <v>45</v>
      </c>
      <c r="B7" s="124">
        <v>41714</v>
      </c>
      <c r="C7" s="124">
        <v>69156</v>
      </c>
      <c r="D7" s="124">
        <v>155474</v>
      </c>
      <c r="E7" s="124">
        <v>98778</v>
      </c>
      <c r="F7" s="124">
        <v>80162</v>
      </c>
      <c r="G7" s="124">
        <v>46240</v>
      </c>
      <c r="H7" s="124">
        <v>44244</v>
      </c>
      <c r="I7" s="124">
        <v>55255</v>
      </c>
      <c r="J7" s="124">
        <v>46197</v>
      </c>
      <c r="K7" s="124">
        <v>49186</v>
      </c>
      <c r="L7" s="124">
        <v>40871</v>
      </c>
      <c r="M7" s="125">
        <v>38756</v>
      </c>
      <c r="N7" s="125">
        <v>36772</v>
      </c>
      <c r="O7" s="125">
        <v>34784</v>
      </c>
      <c r="P7" s="125">
        <v>33317</v>
      </c>
      <c r="Q7" s="125">
        <v>29135</v>
      </c>
      <c r="R7" s="149">
        <v>23718</v>
      </c>
      <c r="S7" s="149">
        <v>26217</v>
      </c>
      <c r="T7" s="152">
        <f t="shared" ref="T7:T12" si="0">SUM(S7-R7)/R7</f>
        <v>0.10536301543131799</v>
      </c>
      <c r="V7" s="179"/>
    </row>
    <row r="8" spans="1:22" ht="14.5" x14ac:dyDescent="0.35">
      <c r="A8" s="123" t="s">
        <v>46</v>
      </c>
      <c r="B8" s="124">
        <v>10541</v>
      </c>
      <c r="C8" s="124">
        <v>10647</v>
      </c>
      <c r="D8" s="124">
        <v>16426</v>
      </c>
      <c r="E8" s="124">
        <v>44526</v>
      </c>
      <c r="F8" s="124">
        <v>16164</v>
      </c>
      <c r="G8" s="124">
        <v>26673</v>
      </c>
      <c r="H8" s="124">
        <v>17581</v>
      </c>
      <c r="I8" s="124">
        <v>14525</v>
      </c>
      <c r="J8" s="124">
        <v>14818</v>
      </c>
      <c r="K8" s="124">
        <v>15396</v>
      </c>
      <c r="L8" s="124">
        <v>17905</v>
      </c>
      <c r="M8" s="125">
        <v>16848</v>
      </c>
      <c r="N8" s="125">
        <v>16266</v>
      </c>
      <c r="O8" s="125">
        <v>14301</v>
      </c>
      <c r="P8" s="125">
        <v>12268</v>
      </c>
      <c r="Q8" s="125">
        <v>16994</v>
      </c>
      <c r="R8" s="149">
        <v>18052</v>
      </c>
      <c r="S8" s="149">
        <v>15585</v>
      </c>
      <c r="T8" s="152">
        <f t="shared" si="0"/>
        <v>-0.13666075781076889</v>
      </c>
      <c r="V8" s="179"/>
    </row>
    <row r="9" spans="1:22" ht="14.5" x14ac:dyDescent="0.35">
      <c r="A9" s="123" t="s">
        <v>47</v>
      </c>
      <c r="B9" s="124">
        <v>59841</v>
      </c>
      <c r="C9" s="124">
        <v>67430</v>
      </c>
      <c r="D9" s="124">
        <v>69116</v>
      </c>
      <c r="E9" s="124">
        <v>73541</v>
      </c>
      <c r="F9" s="124">
        <v>77750</v>
      </c>
      <c r="G9" s="124">
        <v>89927</v>
      </c>
      <c r="H9" s="124">
        <v>98219</v>
      </c>
      <c r="I9" s="124">
        <v>106477</v>
      </c>
      <c r="J9" s="124">
        <v>102778</v>
      </c>
      <c r="K9" s="124">
        <v>94260</v>
      </c>
      <c r="L9" s="124">
        <v>89081</v>
      </c>
      <c r="M9" s="125">
        <v>82553</v>
      </c>
      <c r="N9" s="125">
        <v>89892</v>
      </c>
      <c r="O9" s="125">
        <v>85582</v>
      </c>
      <c r="P9" s="125">
        <v>83560</v>
      </c>
      <c r="Q9" s="125">
        <v>80979</v>
      </c>
      <c r="R9" s="149">
        <v>78675</v>
      </c>
      <c r="S9" s="149">
        <v>77950</v>
      </c>
      <c r="T9" s="152">
        <f t="shared" si="0"/>
        <v>-9.2151255163647923E-3</v>
      </c>
      <c r="V9" s="179"/>
    </row>
    <row r="10" spans="1:22" ht="14.5" x14ac:dyDescent="0.35">
      <c r="A10" s="123" t="s">
        <v>48</v>
      </c>
      <c r="B10" s="124">
        <v>27948</v>
      </c>
      <c r="C10" s="124">
        <v>35303</v>
      </c>
      <c r="D10" s="124">
        <v>22340</v>
      </c>
      <c r="E10" s="124">
        <v>17161</v>
      </c>
      <c r="F10" s="124">
        <v>27664</v>
      </c>
      <c r="G10" s="124">
        <v>38098</v>
      </c>
      <c r="H10" s="124">
        <v>52401</v>
      </c>
      <c r="I10" s="124">
        <v>61298</v>
      </c>
      <c r="J10" s="124">
        <v>58244</v>
      </c>
      <c r="K10" s="124">
        <v>54767</v>
      </c>
      <c r="L10" s="124">
        <v>53681</v>
      </c>
      <c r="M10" s="125">
        <v>57607</v>
      </c>
      <c r="N10" s="125">
        <v>53635</v>
      </c>
      <c r="O10" s="125">
        <v>49689</v>
      </c>
      <c r="P10" s="125">
        <v>53984</v>
      </c>
      <c r="Q10" s="125">
        <v>64843</v>
      </c>
      <c r="R10" s="125">
        <v>69694</v>
      </c>
      <c r="S10" s="125">
        <v>73965</v>
      </c>
      <c r="T10" s="152">
        <f t="shared" si="0"/>
        <v>6.1282176370993202E-2</v>
      </c>
      <c r="V10" s="179"/>
    </row>
    <row r="11" spans="1:22" ht="14.5" x14ac:dyDescent="0.35">
      <c r="A11" s="123" t="s">
        <v>49</v>
      </c>
      <c r="B11" s="124">
        <v>7956</v>
      </c>
      <c r="C11" s="124">
        <v>7542</v>
      </c>
      <c r="D11" s="124">
        <v>9580</v>
      </c>
      <c r="E11" s="124">
        <v>12601</v>
      </c>
      <c r="F11" s="124">
        <v>13991</v>
      </c>
      <c r="G11" s="124">
        <v>15089</v>
      </c>
      <c r="H11" s="124">
        <v>10677</v>
      </c>
      <c r="I11" s="124">
        <v>10566</v>
      </c>
      <c r="J11" s="124">
        <v>12877</v>
      </c>
      <c r="K11" s="124">
        <v>13574</v>
      </c>
      <c r="L11" s="124">
        <v>13429</v>
      </c>
      <c r="M11" s="125">
        <v>15895</v>
      </c>
      <c r="N11" s="125">
        <v>15068</v>
      </c>
      <c r="O11" s="125">
        <v>16219</v>
      </c>
      <c r="P11" s="125">
        <v>16220</v>
      </c>
      <c r="Q11" s="125">
        <v>14336</v>
      </c>
      <c r="R11" s="125">
        <v>15186</v>
      </c>
      <c r="S11" s="125">
        <v>13957</v>
      </c>
      <c r="T11" s="152">
        <f t="shared" si="0"/>
        <v>-8.0929803766627159E-2</v>
      </c>
      <c r="V11" s="179"/>
    </row>
    <row r="12" spans="1:22" ht="14.5" x14ac:dyDescent="0.35">
      <c r="A12" s="123" t="s">
        <v>50</v>
      </c>
      <c r="B12" s="124">
        <v>71519</v>
      </c>
      <c r="C12" s="124">
        <v>81056</v>
      </c>
      <c r="D12" s="124">
        <v>87346</v>
      </c>
      <c r="E12" s="124">
        <v>87644</v>
      </c>
      <c r="F12" s="124">
        <v>90451</v>
      </c>
      <c r="G12" s="124">
        <v>103173</v>
      </c>
      <c r="H12" s="124">
        <v>122461</v>
      </c>
      <c r="I12" s="124">
        <v>125581</v>
      </c>
      <c r="J12" s="124">
        <v>124859</v>
      </c>
      <c r="K12" s="124">
        <v>125593</v>
      </c>
      <c r="L12" s="124">
        <v>126163</v>
      </c>
      <c r="M12" s="125">
        <v>129270</v>
      </c>
      <c r="N12" s="125">
        <v>135239</v>
      </c>
      <c r="O12" s="125">
        <v>138255</v>
      </c>
      <c r="P12" s="125">
        <v>141547</v>
      </c>
      <c r="Q12" s="125">
        <v>147486</v>
      </c>
      <c r="R12" s="149">
        <v>154456</v>
      </c>
      <c r="S12" s="149">
        <v>171121</v>
      </c>
      <c r="T12" s="152">
        <f t="shared" si="0"/>
        <v>0.10789480499300771</v>
      </c>
    </row>
    <row r="13" spans="1:22" x14ac:dyDescent="0.3">
      <c r="M13" s="126"/>
      <c r="N13" s="126"/>
      <c r="O13" s="126"/>
      <c r="S13" s="153"/>
    </row>
    <row r="14" spans="1:22" x14ac:dyDescent="0.3">
      <c r="M14" s="126"/>
      <c r="N14" s="126"/>
      <c r="O14" s="126"/>
      <c r="S14" s="153"/>
    </row>
    <row r="15" spans="1:22" x14ac:dyDescent="0.3">
      <c r="A15" s="119" t="s">
        <v>122</v>
      </c>
      <c r="B15" s="120"/>
      <c r="C15" s="120"/>
      <c r="D15" s="120"/>
      <c r="E15" s="120"/>
      <c r="F15" s="120"/>
      <c r="G15" s="120"/>
      <c r="H15" s="120"/>
      <c r="I15" s="120"/>
      <c r="J15" s="120"/>
      <c r="M15" s="126"/>
      <c r="N15" s="126"/>
      <c r="O15" s="126"/>
      <c r="S15" s="153"/>
    </row>
    <row r="16" spans="1:22" x14ac:dyDescent="0.3">
      <c r="A16" s="127" t="s">
        <v>52</v>
      </c>
      <c r="B16" s="122" t="s">
        <v>31</v>
      </c>
      <c r="C16" s="122" t="s">
        <v>32</v>
      </c>
      <c r="D16" s="122" t="s">
        <v>33</v>
      </c>
      <c r="E16" s="122" t="s">
        <v>34</v>
      </c>
      <c r="F16" s="122" t="s">
        <v>35</v>
      </c>
      <c r="G16" s="122" t="s">
        <v>36</v>
      </c>
      <c r="H16" s="122" t="s">
        <v>37</v>
      </c>
      <c r="I16" s="122" t="s">
        <v>38</v>
      </c>
      <c r="J16" s="122" t="s">
        <v>39</v>
      </c>
      <c r="K16" s="122" t="s">
        <v>40</v>
      </c>
      <c r="L16" s="122" t="s">
        <v>41</v>
      </c>
      <c r="M16" s="128" t="s">
        <v>42</v>
      </c>
      <c r="N16" s="128" t="s">
        <v>43</v>
      </c>
      <c r="O16" s="128" t="s">
        <v>44</v>
      </c>
      <c r="P16" s="128" t="s">
        <v>53</v>
      </c>
      <c r="Q16" s="128" t="s">
        <v>58</v>
      </c>
      <c r="R16" s="148" t="s">
        <v>142</v>
      </c>
      <c r="S16" s="148" t="s">
        <v>152</v>
      </c>
      <c r="T16" s="151" t="s">
        <v>153</v>
      </c>
    </row>
    <row r="17" spans="1:20" ht="14.5" x14ac:dyDescent="0.35">
      <c r="A17" s="119" t="s">
        <v>45</v>
      </c>
      <c r="B17" s="129">
        <v>18041</v>
      </c>
      <c r="C17" s="129">
        <v>18296</v>
      </c>
      <c r="D17" s="129">
        <v>54391</v>
      </c>
      <c r="E17" s="129">
        <v>96980</v>
      </c>
      <c r="F17" s="129">
        <v>98828</v>
      </c>
      <c r="G17" s="129">
        <v>73979</v>
      </c>
      <c r="H17" s="129">
        <v>72971</v>
      </c>
      <c r="I17" s="129">
        <v>43936</v>
      </c>
      <c r="J17" s="129">
        <v>38544</v>
      </c>
      <c r="K17" s="129">
        <v>24029</v>
      </c>
      <c r="L17" s="129">
        <v>16807</v>
      </c>
      <c r="M17" s="126">
        <v>6660</v>
      </c>
      <c r="N17" s="126">
        <v>6829</v>
      </c>
      <c r="O17" s="126">
        <v>6227</v>
      </c>
      <c r="P17" s="130">
        <v>14374</v>
      </c>
      <c r="Q17" s="130">
        <v>31456</v>
      </c>
      <c r="R17" s="147">
        <v>44789</v>
      </c>
      <c r="S17" s="147">
        <v>41190</v>
      </c>
      <c r="T17" s="154">
        <f t="shared" ref="T17:T22" si="1">SUM(S17-R17)/R17</f>
        <v>-8.0354551340730981E-2</v>
      </c>
    </row>
    <row r="18" spans="1:20" ht="14.5" x14ac:dyDescent="0.35">
      <c r="A18" s="119" t="s">
        <v>46</v>
      </c>
      <c r="B18" s="129">
        <v>44637</v>
      </c>
      <c r="C18" s="129">
        <v>53250</v>
      </c>
      <c r="D18" s="129">
        <v>58451</v>
      </c>
      <c r="E18" s="129">
        <v>54966</v>
      </c>
      <c r="F18" s="129">
        <v>50088</v>
      </c>
      <c r="G18" s="129">
        <v>63026</v>
      </c>
      <c r="H18" s="129">
        <v>81934</v>
      </c>
      <c r="I18" s="129">
        <v>99483</v>
      </c>
      <c r="J18" s="129">
        <v>104295</v>
      </c>
      <c r="K18" s="129">
        <v>93686</v>
      </c>
      <c r="L18" s="129">
        <v>87540</v>
      </c>
      <c r="M18" s="126">
        <v>82535</v>
      </c>
      <c r="N18" s="126">
        <v>78587</v>
      </c>
      <c r="O18" s="126">
        <v>77786</v>
      </c>
      <c r="P18" s="130">
        <v>92336</v>
      </c>
      <c r="Q18" s="130">
        <v>90987</v>
      </c>
      <c r="R18" s="147">
        <v>97068</v>
      </c>
      <c r="S18" s="147">
        <v>95747</v>
      </c>
      <c r="T18" s="154">
        <f t="shared" si="1"/>
        <v>-1.3609016359665389E-2</v>
      </c>
    </row>
    <row r="19" spans="1:20" ht="14.5" x14ac:dyDescent="0.35">
      <c r="A19" s="119" t="s">
        <v>47</v>
      </c>
      <c r="B19" s="129">
        <v>6099</v>
      </c>
      <c r="C19" s="129">
        <v>6568</v>
      </c>
      <c r="D19" s="129">
        <v>7650</v>
      </c>
      <c r="E19" s="129">
        <v>10208</v>
      </c>
      <c r="F19" s="129">
        <v>10875</v>
      </c>
      <c r="G19" s="129">
        <v>9409</v>
      </c>
      <c r="H19" s="129">
        <v>13349</v>
      </c>
      <c r="I19" s="129">
        <v>14320</v>
      </c>
      <c r="J19" s="129">
        <v>13818</v>
      </c>
      <c r="K19" s="129">
        <v>13025</v>
      </c>
      <c r="L19" s="129">
        <v>15356</v>
      </c>
      <c r="M19" s="126">
        <v>17355</v>
      </c>
      <c r="N19" s="126">
        <v>17822</v>
      </c>
      <c r="O19" s="126">
        <v>22397</v>
      </c>
      <c r="P19" s="130">
        <v>16505</v>
      </c>
      <c r="Q19" s="130">
        <v>15033</v>
      </c>
      <c r="R19" s="147">
        <v>17477</v>
      </c>
      <c r="S19" s="147">
        <v>20001</v>
      </c>
      <c r="T19" s="154">
        <f t="shared" si="1"/>
        <v>0.14441837844023575</v>
      </c>
    </row>
    <row r="20" spans="1:20" ht="14.5" x14ac:dyDescent="0.35">
      <c r="A20" s="119" t="s">
        <v>48</v>
      </c>
      <c r="B20" s="129"/>
      <c r="C20" s="129"/>
      <c r="D20" s="129">
        <v>16022</v>
      </c>
      <c r="E20" s="129">
        <v>21205</v>
      </c>
      <c r="F20" s="129">
        <v>17170</v>
      </c>
      <c r="G20" s="129">
        <v>17288</v>
      </c>
      <c r="H20" s="129">
        <v>11150</v>
      </c>
      <c r="I20" s="129">
        <v>14348</v>
      </c>
      <c r="J20" s="129">
        <v>12728</v>
      </c>
      <c r="K20" s="129">
        <v>42593</v>
      </c>
      <c r="L20" s="129">
        <v>46875</v>
      </c>
      <c r="M20" s="131">
        <v>73362</v>
      </c>
      <c r="N20" s="131">
        <v>53849</v>
      </c>
      <c r="O20" s="131">
        <v>64180</v>
      </c>
      <c r="P20" s="132">
        <v>59806</v>
      </c>
      <c r="Q20" s="132">
        <v>69045</v>
      </c>
      <c r="R20" s="147">
        <v>49608</v>
      </c>
      <c r="S20" s="147">
        <v>52554</v>
      </c>
      <c r="T20" s="154">
        <f t="shared" si="1"/>
        <v>5.9385582970488633E-2</v>
      </c>
    </row>
    <row r="21" spans="1:20" ht="14.5" x14ac:dyDescent="0.35">
      <c r="A21" s="119" t="s">
        <v>49</v>
      </c>
      <c r="B21" s="129">
        <v>21340</v>
      </c>
      <c r="C21" s="129">
        <v>19278</v>
      </c>
      <c r="D21" s="129">
        <v>20278</v>
      </c>
      <c r="E21" s="129">
        <v>5051</v>
      </c>
      <c r="F21" s="129">
        <v>1796</v>
      </c>
      <c r="G21" s="129">
        <v>2329</v>
      </c>
      <c r="H21" s="129">
        <v>3648</v>
      </c>
      <c r="I21" s="129">
        <v>1834</v>
      </c>
      <c r="J21" s="129">
        <v>1308</v>
      </c>
      <c r="K21" s="129">
        <v>1022</v>
      </c>
      <c r="L21" s="129">
        <v>1814</v>
      </c>
      <c r="M21" s="126">
        <v>3621</v>
      </c>
      <c r="N21" s="126">
        <v>2480</v>
      </c>
      <c r="O21" s="126">
        <v>2790</v>
      </c>
      <c r="P21" s="130">
        <v>3095</v>
      </c>
      <c r="Q21" s="130">
        <v>2426</v>
      </c>
      <c r="R21" s="147">
        <v>7383</v>
      </c>
      <c r="S21" s="147">
        <v>4478</v>
      </c>
      <c r="T21" s="154">
        <f t="shared" si="1"/>
        <v>-0.39347148855478803</v>
      </c>
    </row>
    <row r="22" spans="1:20" ht="14.5" x14ac:dyDescent="0.35">
      <c r="A22" s="119" t="s">
        <v>50</v>
      </c>
      <c r="B22" s="129">
        <v>19950</v>
      </c>
      <c r="C22" s="129">
        <v>20616</v>
      </c>
      <c r="D22" s="129">
        <v>16824</v>
      </c>
      <c r="E22" s="129">
        <v>13840</v>
      </c>
      <c r="F22" s="129">
        <v>15408</v>
      </c>
      <c r="G22" s="129">
        <v>18958</v>
      </c>
      <c r="H22" s="129">
        <v>19869</v>
      </c>
      <c r="I22" s="129">
        <v>16464</v>
      </c>
      <c r="J22" s="129">
        <v>16623</v>
      </c>
      <c r="K22" s="129">
        <v>16592</v>
      </c>
      <c r="L22" s="129">
        <v>18292</v>
      </c>
      <c r="M22" s="126">
        <v>17545</v>
      </c>
      <c r="N22" s="126">
        <v>19431</v>
      </c>
      <c r="O22" s="126">
        <v>17729</v>
      </c>
      <c r="P22" s="130">
        <v>22824</v>
      </c>
      <c r="Q22" s="130">
        <v>26747</v>
      </c>
      <c r="R22" s="147">
        <v>30599</v>
      </c>
      <c r="S22" s="147">
        <v>30183</v>
      </c>
      <c r="T22" s="154">
        <f t="shared" si="1"/>
        <v>-1.3595215529919278E-2</v>
      </c>
    </row>
  </sheetData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87B0A-D75A-4C96-B650-173A382343AF}">
  <dimension ref="A1:V107"/>
  <sheetViews>
    <sheetView topLeftCell="A48" zoomScaleNormal="100" workbookViewId="0">
      <selection activeCell="J80" sqref="J80"/>
    </sheetView>
  </sheetViews>
  <sheetFormatPr defaultColWidth="8.58203125" defaultRowHeight="14" x14ac:dyDescent="0.3"/>
  <cols>
    <col min="1" max="1" width="16.9140625" style="111" customWidth="1"/>
    <col min="2" max="2" width="10.83203125" style="111" customWidth="1"/>
    <col min="3" max="6" width="8.33203125" style="111" customWidth="1"/>
    <col min="7" max="7" width="10.1640625" style="111" customWidth="1"/>
    <col min="8" max="8" width="13.5" style="111" customWidth="1"/>
    <col min="9" max="14" width="8.58203125" style="111"/>
    <col min="15" max="15" width="15.1640625" style="111" customWidth="1"/>
    <col min="16" max="20" width="8.58203125" style="111"/>
    <col min="21" max="21" width="10.1640625" style="111" customWidth="1"/>
    <col min="22" max="22" width="11.9140625" style="111" customWidth="1"/>
    <col min="23" max="16384" width="8.58203125" style="111"/>
  </cols>
  <sheetData>
    <row r="1" spans="1:22" ht="17" x14ac:dyDescent="0.4">
      <c r="A1" s="110" t="s">
        <v>172</v>
      </c>
      <c r="O1" s="110" t="s">
        <v>171</v>
      </c>
    </row>
    <row r="3" spans="1:22" ht="15.5" x14ac:dyDescent="0.35">
      <c r="A3" s="150" t="s">
        <v>123</v>
      </c>
      <c r="B3" s="137" t="s">
        <v>60</v>
      </c>
      <c r="C3" s="137" t="s">
        <v>61</v>
      </c>
      <c r="D3" s="137" t="s">
        <v>62</v>
      </c>
      <c r="E3" s="137" t="s">
        <v>63</v>
      </c>
      <c r="F3" s="137" t="s">
        <v>64</v>
      </c>
      <c r="G3" s="137" t="s">
        <v>65</v>
      </c>
      <c r="H3" s="159" t="s">
        <v>154</v>
      </c>
      <c r="I3" s="112"/>
      <c r="J3" s="161" t="s">
        <v>60</v>
      </c>
      <c r="K3" s="162" t="s">
        <v>66</v>
      </c>
      <c r="L3" s="163"/>
      <c r="M3" s="163"/>
      <c r="O3" s="150" t="s">
        <v>123</v>
      </c>
      <c r="P3" s="137" t="s">
        <v>60</v>
      </c>
      <c r="Q3" s="137" t="s">
        <v>61</v>
      </c>
      <c r="R3" s="137" t="s">
        <v>62</v>
      </c>
      <c r="S3" s="137" t="s">
        <v>63</v>
      </c>
      <c r="T3" s="137" t="s">
        <v>64</v>
      </c>
      <c r="U3" s="137" t="s">
        <v>65</v>
      </c>
      <c r="V3" s="113" t="s">
        <v>154</v>
      </c>
    </row>
    <row r="4" spans="1:22" ht="15.5" x14ac:dyDescent="0.35">
      <c r="A4" s="113" t="s">
        <v>156</v>
      </c>
      <c r="B4" s="160">
        <v>26218</v>
      </c>
      <c r="C4" s="160">
        <v>15585</v>
      </c>
      <c r="D4" s="160">
        <v>77950</v>
      </c>
      <c r="E4" s="160">
        <v>73965</v>
      </c>
      <c r="F4" s="160">
        <v>13957</v>
      </c>
      <c r="G4" s="160">
        <v>171121</v>
      </c>
      <c r="H4" s="160">
        <f>SUM(Tabell11[[#This Row],[0401]:[0406]])</f>
        <v>378796</v>
      </c>
      <c r="I4" s="114"/>
      <c r="J4" s="161" t="s">
        <v>61</v>
      </c>
      <c r="K4" s="162" t="s">
        <v>27</v>
      </c>
      <c r="L4" s="163"/>
      <c r="M4" s="163"/>
      <c r="O4" s="113" t="s">
        <v>156</v>
      </c>
      <c r="P4" s="160">
        <v>41190</v>
      </c>
      <c r="Q4" s="160">
        <v>95747</v>
      </c>
      <c r="R4" s="160">
        <v>20001</v>
      </c>
      <c r="S4" s="160">
        <v>52554</v>
      </c>
      <c r="T4" s="160">
        <v>4478</v>
      </c>
      <c r="U4" s="160">
        <v>30183</v>
      </c>
      <c r="V4" s="160">
        <f>SUM(Tabell12[[#This Row],[0401]:[0406]])</f>
        <v>244153</v>
      </c>
    </row>
    <row r="5" spans="1:22" ht="15.5" x14ac:dyDescent="0.35">
      <c r="A5" s="113" t="s">
        <v>67</v>
      </c>
      <c r="B5" s="160">
        <v>6099</v>
      </c>
      <c r="C5" s="160">
        <v>1332</v>
      </c>
      <c r="D5" s="160">
        <v>4627</v>
      </c>
      <c r="E5" s="160">
        <v>32186</v>
      </c>
      <c r="F5" s="160">
        <v>4740</v>
      </c>
      <c r="G5" s="160">
        <v>60074</v>
      </c>
      <c r="H5" s="160">
        <f>SUM(Tabell11[[#This Row],[0401]:[0406]])</f>
        <v>109058</v>
      </c>
      <c r="I5" s="114"/>
      <c r="J5" s="161" t="s">
        <v>62</v>
      </c>
      <c r="K5" s="162" t="s">
        <v>68</v>
      </c>
      <c r="L5" s="163"/>
      <c r="M5" s="163"/>
      <c r="O5" s="113" t="s">
        <v>67</v>
      </c>
      <c r="P5" s="160">
        <v>25373</v>
      </c>
      <c r="Q5" s="160">
        <v>2064</v>
      </c>
      <c r="R5" s="160">
        <v>5865</v>
      </c>
      <c r="S5" s="160">
        <v>50071</v>
      </c>
      <c r="T5" s="160">
        <v>689</v>
      </c>
      <c r="U5" s="160">
        <v>10412</v>
      </c>
      <c r="V5" s="160">
        <f>SUM(Tabell12[[#This Row],[0401]:[0406]])</f>
        <v>94474</v>
      </c>
    </row>
    <row r="6" spans="1:22" ht="15.5" x14ac:dyDescent="0.35">
      <c r="A6" s="113" t="s">
        <v>79</v>
      </c>
      <c r="B6" s="160">
        <v>11473</v>
      </c>
      <c r="C6" s="160">
        <v>2937</v>
      </c>
      <c r="D6" s="160">
        <v>27853</v>
      </c>
      <c r="E6" s="160">
        <v>29156</v>
      </c>
      <c r="F6" s="160">
        <v>5763</v>
      </c>
      <c r="G6" s="160">
        <v>1304</v>
      </c>
      <c r="H6" s="160">
        <f>SUM(Tabell11[[#This Row],[0401]:[0406]])</f>
        <v>78486</v>
      </c>
      <c r="I6" s="114"/>
      <c r="J6" s="161" t="s">
        <v>63</v>
      </c>
      <c r="K6" s="162" t="s">
        <v>70</v>
      </c>
      <c r="L6" s="163"/>
      <c r="M6" s="163"/>
      <c r="O6" s="113" t="s">
        <v>69</v>
      </c>
      <c r="P6" s="160">
        <v>5392</v>
      </c>
      <c r="Q6" s="160">
        <v>12898</v>
      </c>
      <c r="R6" s="160">
        <v>4713</v>
      </c>
      <c r="S6" s="160">
        <v>1136</v>
      </c>
      <c r="T6" s="160">
        <v>2957</v>
      </c>
      <c r="U6" s="160">
        <v>468</v>
      </c>
      <c r="V6" s="160">
        <f>SUM(Tabell12[[#This Row],[0401]:[0406]])</f>
        <v>27564</v>
      </c>
    </row>
    <row r="7" spans="1:22" ht="15.5" x14ac:dyDescent="0.35">
      <c r="A7" s="113" t="s">
        <v>71</v>
      </c>
      <c r="B7" s="160">
        <v>2579</v>
      </c>
      <c r="C7" s="160">
        <v>6310</v>
      </c>
      <c r="D7" s="160">
        <v>14795</v>
      </c>
      <c r="E7" s="160">
        <v>7028</v>
      </c>
      <c r="F7" s="160">
        <v>864</v>
      </c>
      <c r="G7" s="160">
        <v>24202</v>
      </c>
      <c r="H7" s="160">
        <f>SUM(Tabell11[[#This Row],[0401]:[0406]])</f>
        <v>55778</v>
      </c>
      <c r="I7" s="114"/>
      <c r="J7" s="161" t="s">
        <v>64</v>
      </c>
      <c r="K7" s="162" t="s">
        <v>29</v>
      </c>
      <c r="L7" s="163"/>
      <c r="M7" s="163"/>
      <c r="O7" s="113" t="s">
        <v>71</v>
      </c>
      <c r="P7" s="160">
        <v>9418</v>
      </c>
      <c r="Q7" s="160">
        <v>15958</v>
      </c>
      <c r="R7" s="160">
        <v>192</v>
      </c>
      <c r="S7" s="160">
        <v>66</v>
      </c>
      <c r="T7" s="160">
        <v>64</v>
      </c>
      <c r="U7" s="160">
        <v>115</v>
      </c>
      <c r="V7" s="160">
        <f>SUM(Tabell12[[#This Row],[0401]:[0406]])</f>
        <v>25813</v>
      </c>
    </row>
    <row r="8" spans="1:22" ht="15.5" x14ac:dyDescent="0.35">
      <c r="A8" s="113" t="s">
        <v>69</v>
      </c>
      <c r="B8" s="160">
        <v>812</v>
      </c>
      <c r="C8" s="160">
        <v>929</v>
      </c>
      <c r="D8" s="160">
        <v>5801</v>
      </c>
      <c r="E8" s="160">
        <v>2624</v>
      </c>
      <c r="F8" s="160">
        <v>2017</v>
      </c>
      <c r="G8" s="160">
        <v>40939</v>
      </c>
      <c r="H8" s="160">
        <f>SUM(Tabell11[[#This Row],[0401]:[0406]])</f>
        <v>53122</v>
      </c>
      <c r="I8" s="114"/>
      <c r="J8" s="161" t="s">
        <v>65</v>
      </c>
      <c r="K8" s="162" t="s">
        <v>28</v>
      </c>
      <c r="L8" s="163"/>
      <c r="M8" s="163"/>
      <c r="O8" s="113" t="s">
        <v>117</v>
      </c>
      <c r="P8" s="160">
        <v>0</v>
      </c>
      <c r="Q8" s="160">
        <v>22529</v>
      </c>
      <c r="R8" s="160">
        <v>0</v>
      </c>
      <c r="S8" s="160">
        <v>0</v>
      </c>
      <c r="T8" s="160">
        <v>0</v>
      </c>
      <c r="U8" s="160">
        <v>0</v>
      </c>
      <c r="V8" s="160">
        <f>SUM(Tabell12[[#This Row],[0401]:[0406]])</f>
        <v>22529</v>
      </c>
    </row>
    <row r="9" spans="1:22" ht="14.5" x14ac:dyDescent="0.35">
      <c r="A9" s="113" t="s">
        <v>72</v>
      </c>
      <c r="B9" s="160">
        <v>18</v>
      </c>
      <c r="C9" s="160">
        <v>0</v>
      </c>
      <c r="D9" s="160">
        <v>114</v>
      </c>
      <c r="E9" s="160">
        <v>0</v>
      </c>
      <c r="F9" s="160">
        <v>15</v>
      </c>
      <c r="G9" s="160">
        <v>19861</v>
      </c>
      <c r="H9" s="160">
        <f>SUM(Tabell11[[#This Row],[0401]:[0406]])</f>
        <v>20008</v>
      </c>
      <c r="I9" s="114"/>
      <c r="J9" s="115"/>
      <c r="K9" s="116"/>
      <c r="O9" s="113" t="s">
        <v>79</v>
      </c>
      <c r="P9" s="160">
        <v>496</v>
      </c>
      <c r="Q9" s="160">
        <v>43</v>
      </c>
      <c r="R9" s="160">
        <v>1146</v>
      </c>
      <c r="S9" s="160">
        <v>2</v>
      </c>
      <c r="T9" s="160">
        <v>19</v>
      </c>
      <c r="U9" s="160">
        <v>9835</v>
      </c>
      <c r="V9" s="160">
        <f>SUM(Tabell12[[#This Row],[0401]:[0406]])</f>
        <v>11541</v>
      </c>
    </row>
    <row r="10" spans="1:22" ht="14.5" x14ac:dyDescent="0.35">
      <c r="A10" s="113" t="s">
        <v>73</v>
      </c>
      <c r="B10" s="160">
        <v>18</v>
      </c>
      <c r="C10" s="160">
        <v>1398</v>
      </c>
      <c r="D10" s="160">
        <v>2454</v>
      </c>
      <c r="E10" s="160">
        <v>2</v>
      </c>
      <c r="F10" s="160">
        <v>48</v>
      </c>
      <c r="G10" s="160">
        <v>7608</v>
      </c>
      <c r="H10" s="160">
        <f>SUM(Tabell11[[#This Row],[0401]:[0406]])</f>
        <v>11528</v>
      </c>
      <c r="I10" s="114"/>
      <c r="J10" s="115"/>
      <c r="K10" s="116"/>
      <c r="O10" s="113" t="s">
        <v>78</v>
      </c>
      <c r="P10" s="160">
        <v>175</v>
      </c>
      <c r="Q10" s="160">
        <v>7767</v>
      </c>
      <c r="R10" s="160">
        <v>1</v>
      </c>
      <c r="S10" s="160">
        <v>172</v>
      </c>
      <c r="T10" s="160">
        <v>21</v>
      </c>
      <c r="U10" s="160">
        <v>500</v>
      </c>
      <c r="V10" s="160">
        <f>SUM(Tabell12[[#This Row],[0401]:[0406]])</f>
        <v>8636</v>
      </c>
    </row>
    <row r="11" spans="1:22" ht="14.5" x14ac:dyDescent="0.35">
      <c r="A11" s="113" t="s">
        <v>82</v>
      </c>
      <c r="B11" s="160">
        <v>681</v>
      </c>
      <c r="C11" s="160">
        <v>559</v>
      </c>
      <c r="D11" s="160">
        <v>8546</v>
      </c>
      <c r="E11" s="160">
        <v>72</v>
      </c>
      <c r="F11" s="160">
        <v>3</v>
      </c>
      <c r="G11" s="160">
        <v>478</v>
      </c>
      <c r="H11" s="160">
        <f>SUM(Tabell11[[#This Row],[0401]:[0406]])</f>
        <v>10339</v>
      </c>
      <c r="I11" s="114"/>
      <c r="J11" s="117"/>
      <c r="O11" s="113" t="s">
        <v>105</v>
      </c>
      <c r="P11" s="160">
        <v>0</v>
      </c>
      <c r="Q11" s="160">
        <v>7199</v>
      </c>
      <c r="R11" s="160">
        <v>50</v>
      </c>
      <c r="S11" s="160">
        <v>0</v>
      </c>
      <c r="T11" s="160">
        <v>0</v>
      </c>
      <c r="U11" s="160">
        <v>0</v>
      </c>
      <c r="V11" s="160">
        <f>SUM(Tabell12[[#This Row],[0401]:[0406]])</f>
        <v>7249</v>
      </c>
    </row>
    <row r="12" spans="1:22" ht="14.5" x14ac:dyDescent="0.35">
      <c r="A12" s="113" t="s">
        <v>78</v>
      </c>
      <c r="B12" s="160">
        <v>1555</v>
      </c>
      <c r="C12" s="160">
        <v>1862</v>
      </c>
      <c r="D12" s="160">
        <v>4325</v>
      </c>
      <c r="E12" s="160">
        <v>543</v>
      </c>
      <c r="F12" s="160">
        <v>20</v>
      </c>
      <c r="G12" s="160">
        <v>1053</v>
      </c>
      <c r="H12" s="160">
        <f>SUM(Tabell11[[#This Row],[0401]:[0406]])</f>
        <v>9358</v>
      </c>
      <c r="I12" s="114"/>
      <c r="O12" s="113" t="s">
        <v>106</v>
      </c>
      <c r="P12" s="160">
        <v>0</v>
      </c>
      <c r="Q12" s="160">
        <v>6554</v>
      </c>
      <c r="R12" s="160">
        <v>693</v>
      </c>
      <c r="S12" s="160">
        <v>0</v>
      </c>
      <c r="T12" s="160">
        <v>0</v>
      </c>
      <c r="U12" s="160">
        <v>0</v>
      </c>
      <c r="V12" s="160">
        <f>SUM(Tabell12[[#This Row],[0401]:[0406]])</f>
        <v>7247</v>
      </c>
    </row>
    <row r="13" spans="1:22" ht="14.5" x14ac:dyDescent="0.35">
      <c r="A13" s="113" t="s">
        <v>74</v>
      </c>
      <c r="B13" s="160">
        <v>87</v>
      </c>
      <c r="C13" s="160">
        <v>0</v>
      </c>
      <c r="D13" s="160">
        <v>1775</v>
      </c>
      <c r="E13" s="160">
        <v>0</v>
      </c>
      <c r="F13" s="160">
        <v>0</v>
      </c>
      <c r="G13" s="160">
        <v>6146</v>
      </c>
      <c r="H13" s="160">
        <f>SUM(Tabell11[[#This Row],[0401]:[0406]])</f>
        <v>8008</v>
      </c>
      <c r="I13" s="114"/>
      <c r="O13" s="113" t="s">
        <v>81</v>
      </c>
      <c r="P13" s="160">
        <v>34</v>
      </c>
      <c r="Q13" s="160">
        <v>3066</v>
      </c>
      <c r="R13" s="160">
        <v>702</v>
      </c>
      <c r="S13" s="160">
        <v>0</v>
      </c>
      <c r="T13" s="160">
        <v>9</v>
      </c>
      <c r="U13" s="160">
        <v>2203</v>
      </c>
      <c r="V13" s="160">
        <f>SUM(Tabell12[[#This Row],[0401]:[0406]])</f>
        <v>6014</v>
      </c>
    </row>
    <row r="14" spans="1:22" ht="14.5" x14ac:dyDescent="0.35">
      <c r="A14" s="113" t="s">
        <v>85</v>
      </c>
      <c r="B14" s="160">
        <v>2543</v>
      </c>
      <c r="C14" s="160">
        <v>0</v>
      </c>
      <c r="D14" s="160">
        <v>1623</v>
      </c>
      <c r="E14" s="160">
        <v>0</v>
      </c>
      <c r="F14" s="160">
        <v>0</v>
      </c>
      <c r="G14" s="160">
        <v>178</v>
      </c>
      <c r="H14" s="160">
        <f>SUM(Tabell11[[#This Row],[0401]:[0406]])</f>
        <v>4344</v>
      </c>
      <c r="I14" s="114"/>
      <c r="O14" s="113" t="s">
        <v>157</v>
      </c>
      <c r="P14" s="160">
        <v>8</v>
      </c>
      <c r="Q14" s="160">
        <v>114</v>
      </c>
      <c r="R14" s="160">
        <v>421</v>
      </c>
      <c r="S14" s="160">
        <v>64</v>
      </c>
      <c r="T14" s="160">
        <v>1</v>
      </c>
      <c r="U14" s="160">
        <v>4518</v>
      </c>
      <c r="V14" s="160">
        <f>SUM(Tabell12[[#This Row],[0401]:[0406]])</f>
        <v>5126</v>
      </c>
    </row>
    <row r="15" spans="1:22" ht="14.5" x14ac:dyDescent="0.35">
      <c r="A15" s="113" t="s">
        <v>75</v>
      </c>
      <c r="B15" s="160">
        <v>0</v>
      </c>
      <c r="C15" s="160">
        <v>0</v>
      </c>
      <c r="D15" s="160">
        <v>0</v>
      </c>
      <c r="E15" s="160">
        <v>0</v>
      </c>
      <c r="F15" s="160">
        <v>0</v>
      </c>
      <c r="G15" s="160">
        <v>3269</v>
      </c>
      <c r="H15" s="160">
        <f>SUM(Tabell11[[#This Row],[0401]:[0406]])</f>
        <v>3269</v>
      </c>
      <c r="I15" s="114"/>
      <c r="O15" s="113" t="s">
        <v>76</v>
      </c>
      <c r="P15" s="160">
        <v>43</v>
      </c>
      <c r="Q15" s="160">
        <v>163</v>
      </c>
      <c r="R15" s="160">
        <v>2860</v>
      </c>
      <c r="S15" s="160">
        <v>112</v>
      </c>
      <c r="T15" s="160">
        <v>5</v>
      </c>
      <c r="U15" s="160">
        <v>1772</v>
      </c>
      <c r="V15" s="160">
        <f>SUM(Tabell12[[#This Row],[0401]:[0406]])</f>
        <v>4955</v>
      </c>
    </row>
    <row r="16" spans="1:22" ht="14.5" x14ac:dyDescent="0.35">
      <c r="A16" s="113" t="s">
        <v>99</v>
      </c>
      <c r="B16" s="160">
        <v>0</v>
      </c>
      <c r="C16" s="160">
        <v>0</v>
      </c>
      <c r="D16" s="160">
        <v>2613</v>
      </c>
      <c r="E16" s="160">
        <v>0</v>
      </c>
      <c r="F16" s="160">
        <v>0</v>
      </c>
      <c r="G16" s="160">
        <v>0</v>
      </c>
      <c r="H16" s="160">
        <f>SUM(Tabell11[[#This Row],[0401]:[0406]])</f>
        <v>2613</v>
      </c>
      <c r="I16" s="114"/>
      <c r="O16" s="113" t="s">
        <v>82</v>
      </c>
      <c r="P16" s="160">
        <v>3</v>
      </c>
      <c r="Q16" s="160">
        <v>2287</v>
      </c>
      <c r="R16" s="160">
        <v>2</v>
      </c>
      <c r="S16" s="160">
        <v>117</v>
      </c>
      <c r="T16" s="160">
        <v>1</v>
      </c>
      <c r="U16" s="160">
        <v>36</v>
      </c>
      <c r="V16" s="160">
        <f>SUM(Tabell12[[#This Row],[0401]:[0406]])</f>
        <v>2446</v>
      </c>
    </row>
    <row r="17" spans="1:22" ht="14.5" x14ac:dyDescent="0.35">
      <c r="A17" s="113" t="s">
        <v>81</v>
      </c>
      <c r="B17" s="160">
        <v>0</v>
      </c>
      <c r="C17" s="160">
        <v>0</v>
      </c>
      <c r="D17" s="160">
        <v>1573</v>
      </c>
      <c r="E17" s="160">
        <v>1</v>
      </c>
      <c r="F17" s="160">
        <v>0</v>
      </c>
      <c r="G17" s="160">
        <v>840</v>
      </c>
      <c r="H17" s="160">
        <f>SUM(Tabell11[[#This Row],[0401]:[0406]])</f>
        <v>2414</v>
      </c>
      <c r="I17" s="114"/>
      <c r="O17" s="113" t="s">
        <v>112</v>
      </c>
      <c r="P17" s="160">
        <v>0</v>
      </c>
      <c r="Q17" s="160">
        <v>2344</v>
      </c>
      <c r="R17" s="160">
        <v>0</v>
      </c>
      <c r="S17" s="160">
        <v>0</v>
      </c>
      <c r="T17" s="160">
        <v>0</v>
      </c>
      <c r="U17" s="160">
        <v>0</v>
      </c>
      <c r="V17" s="160">
        <f>SUM(Tabell12[[#This Row],[0401]:[0406]])</f>
        <v>2344</v>
      </c>
    </row>
    <row r="18" spans="1:22" ht="14.5" x14ac:dyDescent="0.35">
      <c r="A18" s="113" t="s">
        <v>157</v>
      </c>
      <c r="B18" s="160">
        <v>0</v>
      </c>
      <c r="C18" s="160">
        <v>0</v>
      </c>
      <c r="D18" s="160">
        <v>0</v>
      </c>
      <c r="E18" s="160">
        <v>0</v>
      </c>
      <c r="F18" s="160">
        <v>181</v>
      </c>
      <c r="G18" s="160">
        <v>2147</v>
      </c>
      <c r="H18" s="160">
        <f>SUM(Tabell11[[#This Row],[0401]:[0406]])</f>
        <v>2328</v>
      </c>
      <c r="I18" s="114"/>
      <c r="O18" s="113" t="s">
        <v>73</v>
      </c>
      <c r="P18" s="160">
        <v>1</v>
      </c>
      <c r="Q18" s="160">
        <v>15</v>
      </c>
      <c r="R18" s="160">
        <v>1300</v>
      </c>
      <c r="S18" s="160">
        <v>124</v>
      </c>
      <c r="T18" s="160">
        <v>623</v>
      </c>
      <c r="U18" s="160">
        <v>130</v>
      </c>
      <c r="V18" s="160">
        <f>SUM(Tabell12[[#This Row],[0401]:[0406]])</f>
        <v>2193</v>
      </c>
    </row>
    <row r="19" spans="1:22" ht="14.5" x14ac:dyDescent="0.35">
      <c r="A19" s="113" t="s">
        <v>76</v>
      </c>
      <c r="B19" s="160">
        <v>8</v>
      </c>
      <c r="C19" s="160">
        <v>4</v>
      </c>
      <c r="D19" s="160">
        <v>160</v>
      </c>
      <c r="E19" s="160">
        <v>1029</v>
      </c>
      <c r="F19" s="160">
        <v>212</v>
      </c>
      <c r="G19" s="160">
        <v>840</v>
      </c>
      <c r="H19" s="160">
        <f>SUM(Tabell11[[#This Row],[0401]:[0406]])</f>
        <v>2253</v>
      </c>
      <c r="I19" s="114"/>
      <c r="O19" s="113" t="s">
        <v>97</v>
      </c>
      <c r="P19" s="160">
        <v>0</v>
      </c>
      <c r="Q19" s="160">
        <v>2078</v>
      </c>
      <c r="R19" s="160">
        <v>0</v>
      </c>
      <c r="S19" s="160">
        <v>0</v>
      </c>
      <c r="T19" s="160">
        <v>0</v>
      </c>
      <c r="U19" s="160">
        <v>4</v>
      </c>
      <c r="V19" s="160">
        <f>SUM(Tabell12[[#This Row],[0401]:[0406]])</f>
        <v>2082</v>
      </c>
    </row>
    <row r="20" spans="1:22" ht="14.5" x14ac:dyDescent="0.35">
      <c r="A20" s="113" t="s">
        <v>90</v>
      </c>
      <c r="B20" s="160">
        <v>0</v>
      </c>
      <c r="C20" s="160">
        <v>22</v>
      </c>
      <c r="D20" s="160">
        <v>307</v>
      </c>
      <c r="E20" s="160">
        <v>1269</v>
      </c>
      <c r="F20" s="160">
        <v>75</v>
      </c>
      <c r="G20" s="160">
        <v>75</v>
      </c>
      <c r="H20" s="160">
        <f>SUM(Tabell11[[#This Row],[0401]:[0406]])</f>
        <v>1748</v>
      </c>
      <c r="I20" s="114"/>
      <c r="O20" s="113" t="s">
        <v>86</v>
      </c>
      <c r="P20" s="160">
        <v>0</v>
      </c>
      <c r="Q20" s="160">
        <v>1739</v>
      </c>
      <c r="R20" s="160">
        <v>0</v>
      </c>
      <c r="S20" s="160">
        <v>0</v>
      </c>
      <c r="T20" s="160">
        <v>0</v>
      </c>
      <c r="U20" s="160">
        <v>0</v>
      </c>
      <c r="V20" s="160">
        <f>SUM(Tabell12[[#This Row],[0401]:[0406]])</f>
        <v>1739</v>
      </c>
    </row>
    <row r="21" spans="1:22" ht="14.5" x14ac:dyDescent="0.35">
      <c r="A21" s="113" t="s">
        <v>80</v>
      </c>
      <c r="B21" s="160">
        <v>0</v>
      </c>
      <c r="C21" s="160">
        <v>3</v>
      </c>
      <c r="D21" s="160">
        <v>278</v>
      </c>
      <c r="E21" s="160">
        <v>1</v>
      </c>
      <c r="F21" s="160">
        <v>15</v>
      </c>
      <c r="G21" s="160">
        <v>1066</v>
      </c>
      <c r="H21" s="160">
        <f>SUM(Tabell11[[#This Row],[0401]:[0406]])</f>
        <v>1363</v>
      </c>
      <c r="I21" s="114"/>
      <c r="O21" s="113" t="s">
        <v>108</v>
      </c>
      <c r="P21" s="160">
        <v>0</v>
      </c>
      <c r="Q21" s="160">
        <v>1632</v>
      </c>
      <c r="R21" s="160">
        <v>0</v>
      </c>
      <c r="S21" s="160">
        <v>0</v>
      </c>
      <c r="T21" s="160">
        <v>0</v>
      </c>
      <c r="U21" s="160">
        <v>0</v>
      </c>
      <c r="V21" s="160">
        <f>SUM(Tabell12[[#This Row],[0401]:[0406]])</f>
        <v>1632</v>
      </c>
    </row>
    <row r="22" spans="1:22" ht="14.5" x14ac:dyDescent="0.35">
      <c r="A22" s="113" t="s">
        <v>88</v>
      </c>
      <c r="B22" s="160">
        <v>5</v>
      </c>
      <c r="C22" s="160">
        <v>0</v>
      </c>
      <c r="D22" s="160">
        <v>990</v>
      </c>
      <c r="E22" s="160">
        <v>0</v>
      </c>
      <c r="F22" s="160">
        <v>2</v>
      </c>
      <c r="G22" s="160">
        <v>4</v>
      </c>
      <c r="H22" s="160">
        <f>SUM(Tabell11[[#This Row],[0401]:[0406]])</f>
        <v>1001</v>
      </c>
      <c r="I22" s="114"/>
      <c r="O22" s="113" t="s">
        <v>118</v>
      </c>
      <c r="P22" s="160">
        <v>0</v>
      </c>
      <c r="Q22" s="160">
        <v>904</v>
      </c>
      <c r="R22" s="160">
        <v>427</v>
      </c>
      <c r="S22" s="160">
        <v>3</v>
      </c>
      <c r="T22" s="160">
        <v>0</v>
      </c>
      <c r="U22" s="160">
        <v>0</v>
      </c>
      <c r="V22" s="160">
        <f>SUM(Tabell12[[#This Row],[0401]:[0406]])</f>
        <v>1334</v>
      </c>
    </row>
    <row r="23" spans="1:22" ht="14.5" x14ac:dyDescent="0.35">
      <c r="A23" s="113" t="s">
        <v>83</v>
      </c>
      <c r="B23" s="160">
        <v>1</v>
      </c>
      <c r="C23" s="160">
        <v>0</v>
      </c>
      <c r="D23" s="160">
        <v>108</v>
      </c>
      <c r="E23" s="160">
        <v>0</v>
      </c>
      <c r="F23" s="160">
        <v>0</v>
      </c>
      <c r="G23" s="160">
        <v>741</v>
      </c>
      <c r="H23" s="160">
        <f>SUM(Tabell11[[#This Row],[0401]:[0406]])</f>
        <v>850</v>
      </c>
      <c r="I23" s="114"/>
      <c r="O23" s="113" t="s">
        <v>72</v>
      </c>
      <c r="P23" s="160">
        <v>0</v>
      </c>
      <c r="Q23" s="160">
        <v>917</v>
      </c>
      <c r="R23" s="160">
        <v>254</v>
      </c>
      <c r="S23" s="160">
        <v>23</v>
      </c>
      <c r="T23" s="160">
        <v>13</v>
      </c>
      <c r="U23" s="160">
        <v>7</v>
      </c>
      <c r="V23" s="160">
        <f>SUM(Tabell12[[#This Row],[0401]:[0406]])</f>
        <v>1214</v>
      </c>
    </row>
    <row r="24" spans="1:22" ht="14.5" x14ac:dyDescent="0.35">
      <c r="A24" s="113" t="s">
        <v>89</v>
      </c>
      <c r="B24" s="160">
        <v>336</v>
      </c>
      <c r="C24" s="160">
        <v>3</v>
      </c>
      <c r="D24" s="160">
        <v>0</v>
      </c>
      <c r="E24" s="160">
        <v>0</v>
      </c>
      <c r="F24" s="160">
        <v>0</v>
      </c>
      <c r="G24" s="160">
        <v>10</v>
      </c>
      <c r="H24" s="160">
        <f>SUM(Tabell11[[#This Row],[0401]:[0406]])</f>
        <v>349</v>
      </c>
      <c r="I24" s="114"/>
      <c r="O24" s="113" t="s">
        <v>94</v>
      </c>
      <c r="P24" s="160">
        <v>0</v>
      </c>
      <c r="Q24" s="160">
        <v>434</v>
      </c>
      <c r="R24" s="160">
        <v>371</v>
      </c>
      <c r="S24" s="160">
        <v>0</v>
      </c>
      <c r="T24" s="160">
        <v>0</v>
      </c>
      <c r="U24" s="160">
        <v>0</v>
      </c>
      <c r="V24" s="160">
        <f>SUM(Tabell12[[#This Row],[0401]:[0406]])</f>
        <v>805</v>
      </c>
    </row>
    <row r="25" spans="1:22" ht="14.5" x14ac:dyDescent="0.35">
      <c r="A25" s="113" t="s">
        <v>84</v>
      </c>
      <c r="B25" s="160">
        <v>0</v>
      </c>
      <c r="C25" s="160">
        <v>0</v>
      </c>
      <c r="D25" s="160">
        <v>2</v>
      </c>
      <c r="E25" s="160">
        <v>1</v>
      </c>
      <c r="F25" s="160">
        <v>0</v>
      </c>
      <c r="G25" s="160">
        <v>247</v>
      </c>
      <c r="H25" s="160">
        <f>SUM(Tabell11[[#This Row],[0401]:[0406]])</f>
        <v>250</v>
      </c>
      <c r="I25" s="114"/>
      <c r="O25" s="113" t="s">
        <v>111</v>
      </c>
      <c r="P25" s="160">
        <v>0</v>
      </c>
      <c r="Q25" s="160">
        <v>765</v>
      </c>
      <c r="R25" s="160">
        <v>12</v>
      </c>
      <c r="S25" s="160">
        <v>0</v>
      </c>
      <c r="T25" s="160">
        <v>0</v>
      </c>
      <c r="U25" s="160">
        <v>0</v>
      </c>
      <c r="V25" s="160">
        <f>SUM(Tabell12[[#This Row],[0401]:[0406]])</f>
        <v>777</v>
      </c>
    </row>
    <row r="26" spans="1:22" ht="14.5" x14ac:dyDescent="0.35">
      <c r="A26" s="113" t="s">
        <v>96</v>
      </c>
      <c r="B26" s="160">
        <v>0</v>
      </c>
      <c r="C26" s="160">
        <v>225</v>
      </c>
      <c r="D26" s="160">
        <v>0</v>
      </c>
      <c r="E26" s="160">
        <v>9</v>
      </c>
      <c r="F26" s="160">
        <v>0</v>
      </c>
      <c r="G26" s="160">
        <v>0</v>
      </c>
      <c r="H26" s="160">
        <f>SUM(Tabell11[[#This Row],[0401]:[0406]])</f>
        <v>234</v>
      </c>
      <c r="I26" s="114"/>
      <c r="O26" s="113" t="s">
        <v>109</v>
      </c>
      <c r="P26" s="160">
        <v>0</v>
      </c>
      <c r="Q26" s="160">
        <v>623</v>
      </c>
      <c r="R26" s="160">
        <v>124</v>
      </c>
      <c r="S26" s="160">
        <v>0</v>
      </c>
      <c r="T26" s="160">
        <v>0</v>
      </c>
      <c r="U26" s="160">
        <v>0</v>
      </c>
      <c r="V26" s="160">
        <f>SUM(Tabell12[[#This Row],[0401]:[0406]])</f>
        <v>747</v>
      </c>
    </row>
    <row r="27" spans="1:22" ht="14.5" x14ac:dyDescent="0.35">
      <c r="A27" s="113" t="s">
        <v>86</v>
      </c>
      <c r="B27" s="160">
        <v>0</v>
      </c>
      <c r="C27" s="160">
        <v>0</v>
      </c>
      <c r="D27" s="160">
        <v>0</v>
      </c>
      <c r="E27" s="160">
        <v>39</v>
      </c>
      <c r="F27" s="160">
        <v>0</v>
      </c>
      <c r="G27" s="160">
        <v>25</v>
      </c>
      <c r="H27" s="160">
        <f>SUM(Tabell11[[#This Row],[0401]:[0406]])</f>
        <v>64</v>
      </c>
      <c r="I27" s="114"/>
      <c r="O27" s="113" t="s">
        <v>158</v>
      </c>
      <c r="P27" s="160">
        <v>0</v>
      </c>
      <c r="Q27" s="160">
        <v>714</v>
      </c>
      <c r="R27" s="160">
        <v>0</v>
      </c>
      <c r="S27" s="160">
        <v>0</v>
      </c>
      <c r="T27" s="160">
        <v>0</v>
      </c>
      <c r="U27" s="160">
        <v>0</v>
      </c>
      <c r="V27" s="160">
        <f>SUM(Tabell12[[#This Row],[0401]:[0406]])</f>
        <v>714</v>
      </c>
    </row>
    <row r="28" spans="1:22" ht="14.5" x14ac:dyDescent="0.35">
      <c r="A28" s="113" t="s">
        <v>144</v>
      </c>
      <c r="B28" s="160">
        <v>2</v>
      </c>
      <c r="C28" s="160">
        <v>0</v>
      </c>
      <c r="D28" s="160">
        <v>5</v>
      </c>
      <c r="E28" s="160">
        <v>1</v>
      </c>
      <c r="F28" s="160">
        <v>0</v>
      </c>
      <c r="G28" s="160">
        <v>0</v>
      </c>
      <c r="H28" s="160">
        <f>SUM(Tabell11[[#This Row],[0401]:[0406]])</f>
        <v>8</v>
      </c>
      <c r="I28" s="114"/>
      <c r="O28" s="113" t="s">
        <v>96</v>
      </c>
      <c r="P28" s="160">
        <v>0</v>
      </c>
      <c r="Q28" s="160">
        <v>161</v>
      </c>
      <c r="R28" s="160">
        <v>472</v>
      </c>
      <c r="S28" s="160">
        <v>2</v>
      </c>
      <c r="T28" s="160">
        <v>0</v>
      </c>
      <c r="U28" s="160">
        <v>0</v>
      </c>
      <c r="V28" s="160">
        <f>SUM(Tabell12[[#This Row],[0401]:[0406]])</f>
        <v>635</v>
      </c>
    </row>
    <row r="29" spans="1:22" ht="14.5" x14ac:dyDescent="0.35">
      <c r="A29" s="113" t="s">
        <v>87</v>
      </c>
      <c r="B29" s="160">
        <v>0</v>
      </c>
      <c r="C29" s="160">
        <v>0</v>
      </c>
      <c r="D29" s="160">
        <v>0</v>
      </c>
      <c r="E29" s="160">
        <v>0</v>
      </c>
      <c r="F29" s="160">
        <v>0</v>
      </c>
      <c r="G29" s="160">
        <v>7</v>
      </c>
      <c r="H29" s="160">
        <f>SUM(Tabell11[[#This Row],[0401]:[0406]])</f>
        <v>7</v>
      </c>
      <c r="I29" s="114"/>
      <c r="O29" s="113" t="s">
        <v>104</v>
      </c>
      <c r="P29" s="160">
        <v>6</v>
      </c>
      <c r="Q29" s="160">
        <v>0</v>
      </c>
      <c r="R29" s="160">
        <v>0</v>
      </c>
      <c r="S29" s="160">
        <v>615</v>
      </c>
      <c r="T29" s="160">
        <v>0</v>
      </c>
      <c r="U29" s="160">
        <v>0</v>
      </c>
      <c r="V29" s="160">
        <f>SUM(Tabell12[[#This Row],[0401]:[0406]])</f>
        <v>621</v>
      </c>
    </row>
    <row r="30" spans="1:22" ht="14.5" x14ac:dyDescent="0.35">
      <c r="A30" s="113" t="s">
        <v>98</v>
      </c>
      <c r="B30" s="160">
        <v>0</v>
      </c>
      <c r="C30" s="160">
        <v>0</v>
      </c>
      <c r="D30" s="160">
        <v>0</v>
      </c>
      <c r="E30" s="160">
        <v>4</v>
      </c>
      <c r="F30" s="160">
        <v>0</v>
      </c>
      <c r="G30" s="160">
        <v>0</v>
      </c>
      <c r="H30" s="160">
        <f>SUM(Tabell11[[#This Row],[0401]:[0406]])</f>
        <v>4</v>
      </c>
      <c r="O30" s="113" t="s">
        <v>114</v>
      </c>
      <c r="P30" s="160">
        <v>0</v>
      </c>
      <c r="Q30" s="160">
        <v>536</v>
      </c>
      <c r="R30" s="160">
        <v>39</v>
      </c>
      <c r="S30" s="160">
        <v>0</v>
      </c>
      <c r="T30" s="160">
        <v>0</v>
      </c>
      <c r="U30" s="160">
        <v>0</v>
      </c>
      <c r="V30" s="160">
        <f>SUM(Tabell12[[#This Row],[0401]:[0406]])</f>
        <v>575</v>
      </c>
    </row>
    <row r="31" spans="1:22" ht="14.5" x14ac:dyDescent="0.35">
      <c r="A31" s="113" t="s">
        <v>155</v>
      </c>
      <c r="B31" s="160">
        <v>0</v>
      </c>
      <c r="C31" s="160">
        <v>0</v>
      </c>
      <c r="D31" s="160">
        <v>0</v>
      </c>
      <c r="E31" s="160">
        <v>0</v>
      </c>
      <c r="F31" s="160">
        <v>0</v>
      </c>
      <c r="G31" s="160">
        <v>3</v>
      </c>
      <c r="H31" s="160">
        <f>SUM(Tabell11[[#This Row],[0401]:[0406]])</f>
        <v>3</v>
      </c>
      <c r="O31" s="113" t="s">
        <v>92</v>
      </c>
      <c r="P31" s="160">
        <v>0</v>
      </c>
      <c r="Q31" s="160">
        <v>414</v>
      </c>
      <c r="R31" s="160">
        <v>0</v>
      </c>
      <c r="S31" s="160">
        <v>0</v>
      </c>
      <c r="T31" s="160">
        <v>0</v>
      </c>
      <c r="U31" s="160">
        <v>0</v>
      </c>
      <c r="V31" s="160">
        <f>SUM(Tabell12[[#This Row],[0401]:[0406]])</f>
        <v>414</v>
      </c>
    </row>
    <row r="32" spans="1:22" ht="14.5" x14ac:dyDescent="0.35">
      <c r="A32" s="113" t="s">
        <v>113</v>
      </c>
      <c r="B32" s="160">
        <v>0</v>
      </c>
      <c r="C32" s="160">
        <v>0</v>
      </c>
      <c r="D32" s="160">
        <v>0</v>
      </c>
      <c r="E32" s="160">
        <v>0</v>
      </c>
      <c r="F32" s="160">
        <v>2</v>
      </c>
      <c r="G32" s="160">
        <v>0</v>
      </c>
      <c r="H32" s="160">
        <f>SUM(Tabell11[[#This Row],[0401]:[0406]])</f>
        <v>2</v>
      </c>
      <c r="O32" s="113" t="s">
        <v>119</v>
      </c>
      <c r="P32" s="160">
        <v>0</v>
      </c>
      <c r="Q32" s="160">
        <v>102</v>
      </c>
      <c r="R32" s="160">
        <v>272</v>
      </c>
      <c r="S32" s="160">
        <v>2</v>
      </c>
      <c r="T32" s="160">
        <v>0</v>
      </c>
      <c r="U32" s="160">
        <v>0</v>
      </c>
      <c r="V32" s="160">
        <f>SUM(Tabell12[[#This Row],[0401]:[0406]])</f>
        <v>376</v>
      </c>
    </row>
    <row r="33" spans="1:22" ht="14.5" x14ac:dyDescent="0.35">
      <c r="A33" s="113" t="s">
        <v>111</v>
      </c>
      <c r="B33" s="160">
        <v>0</v>
      </c>
      <c r="C33" s="160">
        <v>0</v>
      </c>
      <c r="D33" s="160">
        <v>1</v>
      </c>
      <c r="E33" s="160">
        <v>0</v>
      </c>
      <c r="F33" s="160">
        <v>0</v>
      </c>
      <c r="G33" s="160">
        <v>0</v>
      </c>
      <c r="H33" s="160">
        <f>SUM(Tabell11[[#This Row],[0401]:[0406]])</f>
        <v>1</v>
      </c>
      <c r="O33" s="113" t="s">
        <v>116</v>
      </c>
      <c r="P33" s="160">
        <v>0</v>
      </c>
      <c r="Q33" s="160">
        <v>306</v>
      </c>
      <c r="R33" s="160">
        <v>0</v>
      </c>
      <c r="S33" s="160">
        <v>0</v>
      </c>
      <c r="T33" s="160">
        <v>0</v>
      </c>
      <c r="U33" s="160">
        <v>0</v>
      </c>
      <c r="V33" s="160">
        <f>SUM(Tabell12[[#This Row],[0401]:[0406]])</f>
        <v>306</v>
      </c>
    </row>
    <row r="34" spans="1:22" ht="14.5" x14ac:dyDescent="0.35">
      <c r="A34" s="113" t="s">
        <v>150</v>
      </c>
      <c r="B34" s="160">
        <v>0</v>
      </c>
      <c r="C34" s="160">
        <v>0</v>
      </c>
      <c r="D34" s="160">
        <v>0</v>
      </c>
      <c r="E34" s="160">
        <v>0</v>
      </c>
      <c r="F34" s="160">
        <v>0</v>
      </c>
      <c r="G34" s="160">
        <v>1</v>
      </c>
      <c r="H34" s="160">
        <f>SUM(Tabell11[[#This Row],[0401]:[0406]])</f>
        <v>1</v>
      </c>
      <c r="O34" s="113" t="s">
        <v>74</v>
      </c>
      <c r="P34" s="160">
        <v>0</v>
      </c>
      <c r="Q34" s="160">
        <v>206</v>
      </c>
      <c r="R34" s="160">
        <v>23</v>
      </c>
      <c r="S34" s="160">
        <v>2</v>
      </c>
      <c r="T34" s="160">
        <v>17</v>
      </c>
      <c r="U34" s="160">
        <v>14</v>
      </c>
      <c r="V34" s="160">
        <f>SUM(Tabell12[[#This Row],[0401]:[0406]])</f>
        <v>262</v>
      </c>
    </row>
    <row r="35" spans="1:22" ht="14.5" x14ac:dyDescent="0.35">
      <c r="A35" s="113" t="s">
        <v>92</v>
      </c>
      <c r="B35" s="160">
        <v>0</v>
      </c>
      <c r="C35" s="160">
        <v>0</v>
      </c>
      <c r="D35" s="160">
        <v>0</v>
      </c>
      <c r="E35" s="160">
        <v>0</v>
      </c>
      <c r="F35" s="160">
        <v>0</v>
      </c>
      <c r="G35" s="160">
        <v>1</v>
      </c>
      <c r="H35" s="160">
        <f>SUM(Tabell11[[#This Row],[0401]:[0406]])</f>
        <v>1</v>
      </c>
      <c r="O35" s="113" t="s">
        <v>120</v>
      </c>
      <c r="P35" s="160">
        <v>0</v>
      </c>
      <c r="Q35" s="160">
        <v>248</v>
      </c>
      <c r="R35" s="160">
        <v>0</v>
      </c>
      <c r="S35" s="160">
        <v>0</v>
      </c>
      <c r="T35" s="160">
        <v>0</v>
      </c>
      <c r="U35" s="160">
        <v>0</v>
      </c>
      <c r="V35" s="160">
        <f>SUM(Tabell12[[#This Row],[0401]:[0406]])</f>
        <v>248</v>
      </c>
    </row>
    <row r="36" spans="1:22" ht="14.5" x14ac:dyDescent="0.35">
      <c r="B36" s="114"/>
      <c r="C36" s="114"/>
      <c r="D36" s="114"/>
      <c r="E36" s="114"/>
      <c r="F36" s="114"/>
      <c r="O36" s="113" t="s">
        <v>146</v>
      </c>
      <c r="P36" s="160">
        <v>0</v>
      </c>
      <c r="Q36" s="160">
        <v>225</v>
      </c>
      <c r="R36" s="160">
        <v>0</v>
      </c>
      <c r="S36" s="160">
        <v>0</v>
      </c>
      <c r="T36" s="160">
        <v>0</v>
      </c>
      <c r="U36" s="160">
        <v>0</v>
      </c>
      <c r="V36" s="160">
        <f>SUM(Tabell12[[#This Row],[0401]:[0406]])</f>
        <v>225</v>
      </c>
    </row>
    <row r="37" spans="1:22" ht="14.5" x14ac:dyDescent="0.35">
      <c r="B37" s="114"/>
      <c r="C37" s="114"/>
      <c r="D37" s="114"/>
      <c r="E37" s="114"/>
      <c r="F37" s="114"/>
      <c r="O37" s="113" t="s">
        <v>102</v>
      </c>
      <c r="P37" s="160">
        <v>0</v>
      </c>
      <c r="Q37" s="160">
        <v>198</v>
      </c>
      <c r="R37" s="160">
        <v>0</v>
      </c>
      <c r="S37" s="160">
        <v>0</v>
      </c>
      <c r="T37" s="160">
        <v>0</v>
      </c>
      <c r="U37" s="160">
        <v>1</v>
      </c>
      <c r="V37" s="160">
        <f>SUM(Tabell12[[#This Row],[0401]:[0406]])</f>
        <v>199</v>
      </c>
    </row>
    <row r="38" spans="1:22" ht="14.5" x14ac:dyDescent="0.35">
      <c r="B38" s="114"/>
      <c r="C38" s="114"/>
      <c r="D38" s="114"/>
      <c r="E38" s="114"/>
      <c r="F38" s="114"/>
      <c r="O38" s="113" t="s">
        <v>85</v>
      </c>
      <c r="P38" s="160">
        <v>175</v>
      </c>
      <c r="Q38" s="160">
        <v>3</v>
      </c>
      <c r="R38" s="160">
        <v>0</v>
      </c>
      <c r="S38" s="160">
        <v>0</v>
      </c>
      <c r="T38" s="160">
        <v>0</v>
      </c>
      <c r="U38" s="160">
        <v>0</v>
      </c>
      <c r="V38" s="160">
        <f>SUM(Tabell12[[#This Row],[0401]:[0406]])</f>
        <v>178</v>
      </c>
    </row>
    <row r="39" spans="1:22" ht="14.5" x14ac:dyDescent="0.35">
      <c r="B39" s="114"/>
      <c r="C39" s="114"/>
      <c r="D39" s="114"/>
      <c r="E39" s="114"/>
      <c r="F39" s="114"/>
      <c r="O39" s="113" t="s">
        <v>110</v>
      </c>
      <c r="P39" s="160">
        <v>0</v>
      </c>
      <c r="Q39" s="160">
        <v>141</v>
      </c>
      <c r="R39" s="160">
        <v>0</v>
      </c>
      <c r="S39" s="160">
        <v>0</v>
      </c>
      <c r="T39" s="160">
        <v>0</v>
      </c>
      <c r="U39" s="160">
        <v>0</v>
      </c>
      <c r="V39" s="160">
        <f>SUM(Tabell12[[#This Row],[0401]:[0406]])</f>
        <v>141</v>
      </c>
    </row>
    <row r="40" spans="1:22" ht="14.5" x14ac:dyDescent="0.35">
      <c r="B40" s="114"/>
      <c r="C40" s="114"/>
      <c r="D40" s="114"/>
      <c r="E40" s="114"/>
      <c r="F40" s="114"/>
      <c r="O40" s="113" t="s">
        <v>145</v>
      </c>
      <c r="P40" s="160">
        <v>0</v>
      </c>
      <c r="Q40" s="160">
        <v>128</v>
      </c>
      <c r="R40" s="160">
        <v>0</v>
      </c>
      <c r="S40" s="160">
        <v>0</v>
      </c>
      <c r="T40" s="160">
        <v>0</v>
      </c>
      <c r="U40" s="160">
        <v>0</v>
      </c>
      <c r="V40" s="160">
        <f>SUM(Tabell12[[#This Row],[0401]:[0406]])</f>
        <v>128</v>
      </c>
    </row>
    <row r="41" spans="1:22" ht="14.5" x14ac:dyDescent="0.35">
      <c r="B41" s="114"/>
      <c r="C41" s="114"/>
      <c r="D41" s="114"/>
      <c r="E41" s="114"/>
      <c r="F41" s="114"/>
      <c r="O41" s="113" t="s">
        <v>80</v>
      </c>
      <c r="P41" s="160">
        <v>24</v>
      </c>
      <c r="Q41" s="160">
        <v>11</v>
      </c>
      <c r="R41" s="160">
        <v>1</v>
      </c>
      <c r="S41" s="160">
        <v>0</v>
      </c>
      <c r="T41" s="160">
        <v>36</v>
      </c>
      <c r="U41" s="160">
        <v>31</v>
      </c>
      <c r="V41" s="160">
        <f>SUM(Tabell12[[#This Row],[0401]:[0406]])</f>
        <v>103</v>
      </c>
    </row>
    <row r="42" spans="1:22" ht="14.5" x14ac:dyDescent="0.35">
      <c r="O42" s="113" t="s">
        <v>159</v>
      </c>
      <c r="P42" s="160">
        <v>0</v>
      </c>
      <c r="Q42" s="160">
        <v>102</v>
      </c>
      <c r="R42" s="160">
        <v>0</v>
      </c>
      <c r="S42" s="160">
        <v>0</v>
      </c>
      <c r="T42" s="160">
        <v>0</v>
      </c>
      <c r="U42" s="160">
        <v>0</v>
      </c>
      <c r="V42" s="160">
        <f>SUM(Tabell12[[#This Row],[0401]:[0406]])</f>
        <v>102</v>
      </c>
    </row>
    <row r="43" spans="1:22" ht="14.5" x14ac:dyDescent="0.35">
      <c r="O43" s="113" t="s">
        <v>149</v>
      </c>
      <c r="P43" s="160">
        <v>40</v>
      </c>
      <c r="Q43" s="160">
        <v>2</v>
      </c>
      <c r="R43" s="160">
        <v>25</v>
      </c>
      <c r="S43" s="160">
        <v>0</v>
      </c>
      <c r="T43" s="160">
        <v>1</v>
      </c>
      <c r="U43" s="160">
        <v>19</v>
      </c>
      <c r="V43" s="160">
        <f>SUM(Tabell12[[#This Row],[0401]:[0406]])</f>
        <v>87</v>
      </c>
    </row>
    <row r="44" spans="1:22" ht="14.5" x14ac:dyDescent="0.35">
      <c r="O44" s="113" t="s">
        <v>164</v>
      </c>
      <c r="P44" s="160">
        <v>0</v>
      </c>
      <c r="Q44" s="160">
        <v>1</v>
      </c>
      <c r="R44" s="160">
        <v>0</v>
      </c>
      <c r="S44" s="160">
        <v>0</v>
      </c>
      <c r="T44" s="160">
        <v>0</v>
      </c>
      <c r="U44" s="160">
        <v>70</v>
      </c>
      <c r="V44" s="160">
        <f>SUM(Tabell12[[#This Row],[0401]:[0406]])</f>
        <v>71</v>
      </c>
    </row>
    <row r="45" spans="1:22" ht="14.5" x14ac:dyDescent="0.35">
      <c r="O45" s="113" t="s">
        <v>90</v>
      </c>
      <c r="P45" s="160">
        <v>1</v>
      </c>
      <c r="Q45" s="160">
        <v>27</v>
      </c>
      <c r="R45" s="160">
        <v>1</v>
      </c>
      <c r="S45" s="160">
        <v>14</v>
      </c>
      <c r="T45" s="160">
        <v>0</v>
      </c>
      <c r="U45" s="160">
        <v>0</v>
      </c>
      <c r="V45" s="160">
        <f>SUM(Tabell12[[#This Row],[0401]:[0406]])</f>
        <v>43</v>
      </c>
    </row>
    <row r="46" spans="1:22" ht="14.5" x14ac:dyDescent="0.35">
      <c r="O46" s="113" t="s">
        <v>93</v>
      </c>
      <c r="P46" s="160">
        <v>0</v>
      </c>
      <c r="Q46" s="160">
        <v>4</v>
      </c>
      <c r="R46" s="160">
        <v>4</v>
      </c>
      <c r="S46" s="160">
        <v>1</v>
      </c>
      <c r="T46" s="160">
        <v>0</v>
      </c>
      <c r="U46" s="160">
        <v>23</v>
      </c>
      <c r="V46" s="160">
        <f>SUM(Tabell12[[#This Row],[0401]:[0406]])</f>
        <v>32</v>
      </c>
    </row>
    <row r="47" spans="1:22" ht="14.5" x14ac:dyDescent="0.35">
      <c r="O47" s="113" t="s">
        <v>87</v>
      </c>
      <c r="P47" s="160">
        <v>0</v>
      </c>
      <c r="Q47" s="160">
        <v>0</v>
      </c>
      <c r="R47" s="160">
        <v>32</v>
      </c>
      <c r="S47" s="160">
        <v>0</v>
      </c>
      <c r="T47" s="160">
        <v>0</v>
      </c>
      <c r="U47" s="160">
        <v>0</v>
      </c>
      <c r="V47" s="160">
        <f>SUM(Tabell12[[#This Row],[0401]:[0406]])</f>
        <v>32</v>
      </c>
    </row>
    <row r="48" spans="1:22" ht="14.5" x14ac:dyDescent="0.35">
      <c r="O48" s="113" t="s">
        <v>107</v>
      </c>
      <c r="P48" s="160">
        <v>0</v>
      </c>
      <c r="Q48" s="160">
        <v>26</v>
      </c>
      <c r="R48" s="160">
        <v>0</v>
      </c>
      <c r="S48" s="160">
        <v>5</v>
      </c>
      <c r="T48" s="160">
        <v>0</v>
      </c>
      <c r="U48" s="160">
        <v>0</v>
      </c>
      <c r="V48" s="160">
        <f>SUM(Tabell12[[#This Row],[0401]:[0406]])</f>
        <v>31</v>
      </c>
    </row>
    <row r="49" spans="1:22" ht="14.5" x14ac:dyDescent="0.35">
      <c r="B49" s="112"/>
      <c r="O49" s="113" t="s">
        <v>147</v>
      </c>
      <c r="P49" s="160">
        <v>0</v>
      </c>
      <c r="Q49" s="160">
        <v>26</v>
      </c>
      <c r="R49" s="160">
        <v>0</v>
      </c>
      <c r="S49" s="160">
        <v>0</v>
      </c>
      <c r="T49" s="160">
        <v>0</v>
      </c>
      <c r="U49" s="160">
        <v>0</v>
      </c>
      <c r="V49" s="160">
        <f>SUM(Tabell12[[#This Row],[0401]:[0406]])</f>
        <v>26</v>
      </c>
    </row>
    <row r="50" spans="1:22" ht="14.5" x14ac:dyDescent="0.35">
      <c r="A50" s="113"/>
      <c r="B50" s="114"/>
      <c r="O50" s="113" t="s">
        <v>75</v>
      </c>
      <c r="P50" s="160">
        <v>0</v>
      </c>
      <c r="Q50" s="160">
        <v>26</v>
      </c>
      <c r="R50" s="160">
        <v>0</v>
      </c>
      <c r="S50" s="160">
        <v>0</v>
      </c>
      <c r="T50" s="160">
        <v>0</v>
      </c>
      <c r="U50" s="160">
        <v>0</v>
      </c>
      <c r="V50" s="160">
        <f>SUM(Tabell12[[#This Row],[0401]:[0406]])</f>
        <v>26</v>
      </c>
    </row>
    <row r="51" spans="1:22" ht="14.5" x14ac:dyDescent="0.35">
      <c r="A51" s="113"/>
      <c r="B51" s="114"/>
      <c r="O51" s="113" t="s">
        <v>148</v>
      </c>
      <c r="P51" s="160">
        <v>0</v>
      </c>
      <c r="Q51" s="160">
        <v>25</v>
      </c>
      <c r="R51" s="160">
        <v>0</v>
      </c>
      <c r="S51" s="160">
        <v>0</v>
      </c>
      <c r="T51" s="160">
        <v>0</v>
      </c>
      <c r="U51" s="160">
        <v>0</v>
      </c>
      <c r="V51" s="160">
        <f>SUM(Tabell12[[#This Row],[0401]:[0406]])</f>
        <v>25</v>
      </c>
    </row>
    <row r="52" spans="1:22" ht="14.5" x14ac:dyDescent="0.35">
      <c r="A52" s="113"/>
      <c r="B52" s="114"/>
      <c r="O52" s="113" t="s">
        <v>98</v>
      </c>
      <c r="P52" s="160">
        <v>0</v>
      </c>
      <c r="Q52" s="160">
        <v>0</v>
      </c>
      <c r="R52" s="160">
        <v>0</v>
      </c>
      <c r="S52" s="160">
        <v>0</v>
      </c>
      <c r="T52" s="160">
        <v>20</v>
      </c>
      <c r="U52" s="160">
        <v>0</v>
      </c>
      <c r="V52" s="160">
        <f>SUM(Tabell12[[#This Row],[0401]:[0406]])</f>
        <v>20</v>
      </c>
    </row>
    <row r="53" spans="1:22" ht="14.5" x14ac:dyDescent="0.35">
      <c r="A53" s="113"/>
      <c r="B53" s="114"/>
      <c r="O53" s="113" t="s">
        <v>160</v>
      </c>
      <c r="P53" s="160">
        <v>0</v>
      </c>
      <c r="Q53" s="160">
        <v>17</v>
      </c>
      <c r="R53" s="160">
        <v>0</v>
      </c>
      <c r="S53" s="160">
        <v>0</v>
      </c>
      <c r="T53" s="160">
        <v>0</v>
      </c>
      <c r="U53" s="160">
        <v>0</v>
      </c>
      <c r="V53" s="160">
        <f>SUM(Tabell12[[#This Row],[0401]:[0406]])</f>
        <v>17</v>
      </c>
    </row>
    <row r="54" spans="1:22" ht="14.5" x14ac:dyDescent="0.35">
      <c r="A54" s="113"/>
      <c r="B54" s="114"/>
      <c r="O54" s="113" t="s">
        <v>83</v>
      </c>
      <c r="P54" s="160">
        <v>0</v>
      </c>
      <c r="Q54" s="160">
        <v>3</v>
      </c>
      <c r="R54" s="160">
        <v>0</v>
      </c>
      <c r="S54" s="160">
        <v>10</v>
      </c>
      <c r="T54" s="160">
        <v>0</v>
      </c>
      <c r="U54" s="160">
        <v>0</v>
      </c>
      <c r="V54" s="160">
        <f>SUM(Tabell12[[#This Row],[0401]:[0406]])</f>
        <v>13</v>
      </c>
    </row>
    <row r="55" spans="1:22" ht="14.5" x14ac:dyDescent="0.35">
      <c r="A55" s="113"/>
      <c r="B55" s="114"/>
      <c r="O55" s="113" t="s">
        <v>100</v>
      </c>
      <c r="P55" s="160">
        <v>0</v>
      </c>
      <c r="Q55" s="160">
        <v>0</v>
      </c>
      <c r="R55" s="160">
        <v>0</v>
      </c>
      <c r="S55" s="160">
        <v>0</v>
      </c>
      <c r="T55" s="160">
        <v>0</v>
      </c>
      <c r="U55" s="160">
        <v>12</v>
      </c>
      <c r="V55" s="160">
        <f>SUM(Tabell12[[#This Row],[0401]:[0406]])</f>
        <v>12</v>
      </c>
    </row>
    <row r="56" spans="1:22" ht="14.5" x14ac:dyDescent="0.35">
      <c r="O56" s="113" t="s">
        <v>101</v>
      </c>
      <c r="P56" s="160">
        <v>0</v>
      </c>
      <c r="Q56" s="160">
        <v>0</v>
      </c>
      <c r="R56" s="160">
        <v>1</v>
      </c>
      <c r="S56" s="160">
        <v>0</v>
      </c>
      <c r="T56" s="160">
        <v>0</v>
      </c>
      <c r="U56" s="160">
        <v>7</v>
      </c>
      <c r="V56" s="160">
        <f>SUM(Tabell12[[#This Row],[0401]:[0406]])</f>
        <v>8</v>
      </c>
    </row>
    <row r="57" spans="1:22" ht="14.5" x14ac:dyDescent="0.35">
      <c r="O57" s="113" t="s">
        <v>91</v>
      </c>
      <c r="P57" s="160">
        <v>0</v>
      </c>
      <c r="Q57" s="160">
        <v>1</v>
      </c>
      <c r="R57" s="160">
        <v>2</v>
      </c>
      <c r="S57" s="160">
        <v>0</v>
      </c>
      <c r="T57" s="160">
        <v>0</v>
      </c>
      <c r="U57" s="160">
        <v>3</v>
      </c>
      <c r="V57" s="160">
        <f>SUM(Tabell12[[#This Row],[0401]:[0406]])</f>
        <v>6</v>
      </c>
    </row>
    <row r="58" spans="1:22" ht="14.5" x14ac:dyDescent="0.35">
      <c r="O58" s="113" t="s">
        <v>115</v>
      </c>
      <c r="P58" s="160">
        <v>0</v>
      </c>
      <c r="Q58" s="160">
        <v>0</v>
      </c>
      <c r="R58" s="160">
        <v>0</v>
      </c>
      <c r="S58" s="160">
        <v>5</v>
      </c>
      <c r="T58" s="160">
        <v>0</v>
      </c>
      <c r="U58" s="160">
        <v>0</v>
      </c>
      <c r="V58" s="160">
        <f>SUM(Tabell12[[#This Row],[0401]:[0406]])</f>
        <v>5</v>
      </c>
    </row>
    <row r="59" spans="1:22" ht="14.5" x14ac:dyDescent="0.35">
      <c r="O59" s="113" t="s">
        <v>89</v>
      </c>
      <c r="P59" s="160">
        <v>0</v>
      </c>
      <c r="Q59" s="160">
        <v>4</v>
      </c>
      <c r="R59" s="160">
        <v>0</v>
      </c>
      <c r="S59" s="160">
        <v>0</v>
      </c>
      <c r="T59" s="160">
        <v>0</v>
      </c>
      <c r="U59" s="160">
        <v>0</v>
      </c>
      <c r="V59" s="160">
        <f>SUM(Tabell12[[#This Row],[0401]:[0406]])</f>
        <v>4</v>
      </c>
    </row>
    <row r="60" spans="1:22" ht="14.5" x14ac:dyDescent="0.35">
      <c r="O60" s="113" t="s">
        <v>150</v>
      </c>
      <c r="P60" s="160">
        <v>0</v>
      </c>
      <c r="Q60" s="160">
        <v>0</v>
      </c>
      <c r="R60" s="160">
        <v>0</v>
      </c>
      <c r="S60" s="160">
        <v>3</v>
      </c>
      <c r="T60" s="160">
        <v>0</v>
      </c>
      <c r="U60" s="160">
        <v>0</v>
      </c>
      <c r="V60" s="160">
        <f>SUM(Tabell12[[#This Row],[0401]:[0406]])</f>
        <v>3</v>
      </c>
    </row>
    <row r="61" spans="1:22" ht="14.5" x14ac:dyDescent="0.35">
      <c r="O61" s="113" t="s">
        <v>99</v>
      </c>
      <c r="P61" s="160">
        <v>0</v>
      </c>
      <c r="Q61" s="160">
        <v>0</v>
      </c>
      <c r="R61" s="160">
        <v>0</v>
      </c>
      <c r="S61" s="160">
        <v>3</v>
      </c>
      <c r="T61" s="160">
        <v>0</v>
      </c>
      <c r="U61" s="160">
        <v>0</v>
      </c>
      <c r="V61" s="160">
        <f>SUM(Tabell12[[#This Row],[0401]:[0406]])</f>
        <v>3</v>
      </c>
    </row>
    <row r="62" spans="1:22" ht="14.5" x14ac:dyDescent="0.35">
      <c r="O62" s="113" t="s">
        <v>113</v>
      </c>
      <c r="P62" s="160">
        <v>0</v>
      </c>
      <c r="Q62" s="160">
        <v>0</v>
      </c>
      <c r="R62" s="160">
        <v>0</v>
      </c>
      <c r="S62" s="160">
        <v>1</v>
      </c>
      <c r="T62" s="160">
        <v>0</v>
      </c>
      <c r="U62" s="160">
        <v>1</v>
      </c>
      <c r="V62" s="160">
        <f>SUM(Tabell12[[#This Row],[0401]:[0406]])</f>
        <v>2</v>
      </c>
    </row>
    <row r="63" spans="1:22" ht="14.5" x14ac:dyDescent="0.35">
      <c r="O63" s="113" t="s">
        <v>103</v>
      </c>
      <c r="P63" s="160">
        <v>0</v>
      </c>
      <c r="Q63" s="160">
        <v>0</v>
      </c>
      <c r="R63" s="160">
        <v>0</v>
      </c>
      <c r="S63" s="160">
        <v>0</v>
      </c>
      <c r="T63" s="160">
        <v>0</v>
      </c>
      <c r="U63" s="160">
        <v>2</v>
      </c>
      <c r="V63" s="160">
        <f>SUM(Tabell12[[#This Row],[0401]:[0406]])</f>
        <v>2</v>
      </c>
    </row>
    <row r="64" spans="1:22" ht="14.5" x14ac:dyDescent="0.35">
      <c r="O64" s="113" t="s">
        <v>161</v>
      </c>
      <c r="P64" s="160">
        <v>0</v>
      </c>
      <c r="Q64" s="160">
        <v>0</v>
      </c>
      <c r="R64" s="160">
        <v>0</v>
      </c>
      <c r="S64" s="160">
        <v>1</v>
      </c>
      <c r="T64" s="160">
        <v>0</v>
      </c>
      <c r="U64" s="160">
        <v>0</v>
      </c>
      <c r="V64" s="160">
        <f>SUM(Tabell12[[#This Row],[0401]:[0406]])</f>
        <v>1</v>
      </c>
    </row>
    <row r="65" spans="1:22" ht="14.5" x14ac:dyDescent="0.35">
      <c r="O65" s="113" t="s">
        <v>162</v>
      </c>
      <c r="P65" s="160">
        <v>0</v>
      </c>
      <c r="Q65" s="160">
        <v>0</v>
      </c>
      <c r="R65" s="160">
        <v>0</v>
      </c>
      <c r="S65" s="160">
        <v>1</v>
      </c>
      <c r="T65" s="160">
        <v>0</v>
      </c>
      <c r="U65" s="160">
        <v>0</v>
      </c>
      <c r="V65" s="160">
        <f>SUM(Tabell12[[#This Row],[0401]:[0406]])</f>
        <v>1</v>
      </c>
    </row>
    <row r="66" spans="1:22" ht="14.5" x14ac:dyDescent="0.35">
      <c r="O66" s="113" t="s">
        <v>163</v>
      </c>
      <c r="P66" s="160">
        <v>0</v>
      </c>
      <c r="Q66" s="160">
        <v>0</v>
      </c>
      <c r="R66" s="160">
        <v>0</v>
      </c>
      <c r="S66" s="160">
        <v>0</v>
      </c>
      <c r="T66" s="160">
        <v>0</v>
      </c>
      <c r="U66" s="160">
        <v>1</v>
      </c>
      <c r="V66" s="160">
        <f>SUM(Tabell12[[#This Row],[0401]:[0406]])</f>
        <v>1</v>
      </c>
    </row>
    <row r="67" spans="1:22" ht="14.5" x14ac:dyDescent="0.35">
      <c r="B67" s="112"/>
    </row>
    <row r="68" spans="1:22" ht="16.5" x14ac:dyDescent="0.35">
      <c r="A68" s="165" t="s">
        <v>173</v>
      </c>
      <c r="B68" s="114"/>
      <c r="O68" s="165" t="s">
        <v>170</v>
      </c>
    </row>
    <row r="69" spans="1:22" ht="14.5" x14ac:dyDescent="0.35">
      <c r="A69" s="113"/>
      <c r="B69" s="114"/>
    </row>
    <row r="70" spans="1:22" ht="15.5" x14ac:dyDescent="0.35">
      <c r="A70" s="136" t="s">
        <v>123</v>
      </c>
      <c r="B70" s="135" t="s">
        <v>165</v>
      </c>
      <c r="C70" s="135" t="s">
        <v>166</v>
      </c>
      <c r="D70" s="135" t="s">
        <v>167</v>
      </c>
      <c r="E70" s="135" t="s">
        <v>168</v>
      </c>
      <c r="F70" s="135" t="s">
        <v>169</v>
      </c>
      <c r="G70" s="136" t="s">
        <v>154</v>
      </c>
      <c r="I70" s="161" t="s">
        <v>165</v>
      </c>
      <c r="J70" s="162" t="s">
        <v>174</v>
      </c>
      <c r="K70" s="163"/>
      <c r="L70" s="163"/>
      <c r="O70" s="136" t="s">
        <v>123</v>
      </c>
      <c r="P70" s="136" t="s">
        <v>165</v>
      </c>
      <c r="Q70" s="136" t="s">
        <v>166</v>
      </c>
      <c r="R70" s="136" t="s">
        <v>167</v>
      </c>
      <c r="S70" s="136" t="s">
        <v>168</v>
      </c>
      <c r="T70" s="136" t="s">
        <v>169</v>
      </c>
      <c r="U70" s="136" t="s">
        <v>154</v>
      </c>
    </row>
    <row r="71" spans="1:22" ht="15.5" x14ac:dyDescent="0.35">
      <c r="A71" s="113" t="s">
        <v>156</v>
      </c>
      <c r="B71" s="160">
        <v>47460</v>
      </c>
      <c r="C71" s="160">
        <v>8506</v>
      </c>
      <c r="D71" s="160">
        <v>6220</v>
      </c>
      <c r="E71" s="160">
        <v>2053</v>
      </c>
      <c r="F71" s="160">
        <v>106882</v>
      </c>
      <c r="G71" s="160">
        <f t="shared" ref="G71:G96" si="0">SUM(B71:F71)</f>
        <v>171121</v>
      </c>
      <c r="I71" s="161" t="s">
        <v>166</v>
      </c>
      <c r="J71" s="162" t="s">
        <v>175</v>
      </c>
      <c r="K71" s="163"/>
      <c r="L71" s="163"/>
      <c r="O71" s="164" t="s">
        <v>156</v>
      </c>
      <c r="P71" s="160">
        <v>20044</v>
      </c>
      <c r="Q71" s="160">
        <v>172</v>
      </c>
      <c r="R71" s="160">
        <v>675</v>
      </c>
      <c r="S71" s="160">
        <v>166</v>
      </c>
      <c r="T71" s="160">
        <v>9127</v>
      </c>
      <c r="U71" s="160">
        <v>30184</v>
      </c>
    </row>
    <row r="72" spans="1:22" ht="15.5" x14ac:dyDescent="0.35">
      <c r="A72" s="113" t="s">
        <v>67</v>
      </c>
      <c r="B72" s="160">
        <v>18210</v>
      </c>
      <c r="C72" s="160">
        <v>2081</v>
      </c>
      <c r="D72" s="160">
        <v>895</v>
      </c>
      <c r="E72" s="160">
        <v>1059</v>
      </c>
      <c r="F72" s="160">
        <v>37828</v>
      </c>
      <c r="G72" s="160">
        <f t="shared" si="0"/>
        <v>60073</v>
      </c>
      <c r="I72" s="161" t="s">
        <v>167</v>
      </c>
      <c r="J72" s="162" t="s">
        <v>176</v>
      </c>
      <c r="K72" s="163"/>
      <c r="L72" s="163"/>
      <c r="O72" s="164" t="s">
        <v>67</v>
      </c>
      <c r="P72" s="160">
        <v>6422</v>
      </c>
      <c r="Q72" s="160">
        <v>74</v>
      </c>
      <c r="R72" s="160">
        <v>485</v>
      </c>
      <c r="S72" s="160">
        <v>79</v>
      </c>
      <c r="T72" s="160">
        <v>3352</v>
      </c>
      <c r="U72" s="160">
        <v>10412</v>
      </c>
    </row>
    <row r="73" spans="1:22" ht="15.5" x14ac:dyDescent="0.35">
      <c r="A73" s="113" t="s">
        <v>69</v>
      </c>
      <c r="B73" s="160">
        <v>1198</v>
      </c>
      <c r="C73" s="160">
        <v>4792</v>
      </c>
      <c r="D73" s="160">
        <v>287</v>
      </c>
      <c r="E73" s="160">
        <v>11</v>
      </c>
      <c r="F73" s="160">
        <v>34652</v>
      </c>
      <c r="G73" s="160">
        <f t="shared" si="0"/>
        <v>40940</v>
      </c>
      <c r="I73" s="161" t="s">
        <v>168</v>
      </c>
      <c r="J73" s="162" t="s">
        <v>177</v>
      </c>
      <c r="K73" s="163"/>
      <c r="L73" s="163"/>
      <c r="O73" s="164" t="s">
        <v>79</v>
      </c>
      <c r="P73" s="160">
        <v>6554</v>
      </c>
      <c r="Q73" s="160">
        <v>6</v>
      </c>
      <c r="R73" s="160">
        <v>116</v>
      </c>
      <c r="S73" s="160">
        <v>11</v>
      </c>
      <c r="T73" s="160">
        <v>3148</v>
      </c>
      <c r="U73" s="160">
        <v>9835</v>
      </c>
    </row>
    <row r="74" spans="1:22" ht="15.5" x14ac:dyDescent="0.35">
      <c r="A74" s="113" t="s">
        <v>71</v>
      </c>
      <c r="B74" s="160">
        <v>13842</v>
      </c>
      <c r="C74" s="160">
        <v>287</v>
      </c>
      <c r="D74" s="160">
        <v>1932</v>
      </c>
      <c r="E74" s="160">
        <v>555</v>
      </c>
      <c r="F74" s="160">
        <v>7586</v>
      </c>
      <c r="G74" s="160">
        <f t="shared" si="0"/>
        <v>24202</v>
      </c>
      <c r="I74" s="161" t="s">
        <v>169</v>
      </c>
      <c r="J74" s="162" t="s">
        <v>178</v>
      </c>
      <c r="K74" s="163"/>
      <c r="L74" s="163"/>
      <c r="O74" s="164" t="s">
        <v>77</v>
      </c>
      <c r="P74" s="160">
        <v>4183</v>
      </c>
      <c r="Q74" s="160">
        <v>0</v>
      </c>
      <c r="R74" s="160">
        <v>1</v>
      </c>
      <c r="S74" s="160">
        <v>0</v>
      </c>
      <c r="T74" s="160">
        <v>334</v>
      </c>
      <c r="U74" s="160">
        <v>4518</v>
      </c>
    </row>
    <row r="75" spans="1:22" ht="15.5" x14ac:dyDescent="0.35">
      <c r="A75" s="113" t="s">
        <v>72</v>
      </c>
      <c r="B75" s="160">
        <v>11075</v>
      </c>
      <c r="C75" s="160">
        <v>568</v>
      </c>
      <c r="D75" s="160">
        <v>89</v>
      </c>
      <c r="E75" s="160">
        <v>337</v>
      </c>
      <c r="F75" s="160">
        <v>7793</v>
      </c>
      <c r="G75" s="160">
        <f t="shared" si="0"/>
        <v>19862</v>
      </c>
      <c r="I75" s="166"/>
      <c r="J75" s="167"/>
      <c r="K75" s="168"/>
      <c r="L75" s="168"/>
      <c r="O75" s="164" t="s">
        <v>81</v>
      </c>
      <c r="P75" s="160">
        <v>2157</v>
      </c>
      <c r="Q75" s="160">
        <v>0</v>
      </c>
      <c r="R75" s="160">
        <v>4</v>
      </c>
      <c r="S75" s="160">
        <v>0</v>
      </c>
      <c r="T75" s="160">
        <v>42</v>
      </c>
      <c r="U75" s="160">
        <v>2203</v>
      </c>
    </row>
    <row r="76" spans="1:22" ht="14.5" x14ac:dyDescent="0.35">
      <c r="A76" s="113" t="s">
        <v>73</v>
      </c>
      <c r="B76" s="160">
        <v>741</v>
      </c>
      <c r="C76" s="160">
        <v>1</v>
      </c>
      <c r="D76" s="160">
        <v>1223</v>
      </c>
      <c r="E76" s="160">
        <v>58</v>
      </c>
      <c r="F76" s="160">
        <v>5586</v>
      </c>
      <c r="G76" s="160">
        <f t="shared" si="0"/>
        <v>7609</v>
      </c>
      <c r="O76" s="164" t="s">
        <v>76</v>
      </c>
      <c r="P76" s="160">
        <v>587</v>
      </c>
      <c r="Q76" s="160">
        <v>83</v>
      </c>
      <c r="R76" s="160">
        <v>44</v>
      </c>
      <c r="S76" s="160">
        <v>70</v>
      </c>
      <c r="T76" s="160">
        <v>987</v>
      </c>
      <c r="U76" s="160">
        <v>1771</v>
      </c>
    </row>
    <row r="77" spans="1:22" ht="14.5" x14ac:dyDescent="0.35">
      <c r="A77" s="113" t="s">
        <v>74</v>
      </c>
      <c r="B77" s="160">
        <v>139</v>
      </c>
      <c r="C77" s="160">
        <v>3</v>
      </c>
      <c r="D77" s="160">
        <v>0</v>
      </c>
      <c r="E77" s="160">
        <v>0</v>
      </c>
      <c r="F77" s="160">
        <v>6003</v>
      </c>
      <c r="G77" s="160">
        <f t="shared" si="0"/>
        <v>6145</v>
      </c>
      <c r="O77" s="164" t="s">
        <v>78</v>
      </c>
      <c r="P77" s="160">
        <v>0</v>
      </c>
      <c r="Q77" s="160">
        <v>5</v>
      </c>
      <c r="R77" s="160">
        <v>0</v>
      </c>
      <c r="S77" s="160">
        <v>0</v>
      </c>
      <c r="T77" s="160">
        <v>495</v>
      </c>
      <c r="U77" s="160">
        <v>500</v>
      </c>
    </row>
    <row r="78" spans="1:22" ht="14.5" x14ac:dyDescent="0.35">
      <c r="A78" s="113" t="s">
        <v>75</v>
      </c>
      <c r="B78" s="160">
        <v>20</v>
      </c>
      <c r="C78" s="160">
        <v>0</v>
      </c>
      <c r="D78" s="160">
        <v>0</v>
      </c>
      <c r="E78" s="160">
        <v>0</v>
      </c>
      <c r="F78" s="160">
        <v>3248</v>
      </c>
      <c r="G78" s="160">
        <f t="shared" si="0"/>
        <v>3268</v>
      </c>
      <c r="O78" s="164" t="s">
        <v>69</v>
      </c>
      <c r="P78" s="160">
        <v>38</v>
      </c>
      <c r="Q78" s="160">
        <v>0</v>
      </c>
      <c r="R78" s="160">
        <v>0</v>
      </c>
      <c r="S78" s="160">
        <v>0</v>
      </c>
      <c r="T78" s="160">
        <v>430</v>
      </c>
      <c r="U78" s="160">
        <v>468</v>
      </c>
    </row>
    <row r="79" spans="1:22" ht="14.5" x14ac:dyDescent="0.35">
      <c r="A79" s="113" t="s">
        <v>77</v>
      </c>
      <c r="B79" s="160">
        <v>19</v>
      </c>
      <c r="C79" s="160">
        <v>0</v>
      </c>
      <c r="D79" s="160">
        <v>1489</v>
      </c>
      <c r="E79" s="160">
        <v>10</v>
      </c>
      <c r="F79" s="160">
        <v>629</v>
      </c>
      <c r="G79" s="160">
        <f t="shared" si="0"/>
        <v>2147</v>
      </c>
      <c r="O79" s="164" t="s">
        <v>73</v>
      </c>
      <c r="P79" s="160">
        <v>58</v>
      </c>
      <c r="Q79" s="160">
        <v>0</v>
      </c>
      <c r="R79" s="160">
        <v>0</v>
      </c>
      <c r="S79" s="160">
        <v>0</v>
      </c>
      <c r="T79" s="160">
        <v>72</v>
      </c>
      <c r="U79" s="160">
        <v>130</v>
      </c>
    </row>
    <row r="80" spans="1:22" ht="14.5" x14ac:dyDescent="0.35">
      <c r="A80" s="113" t="s">
        <v>79</v>
      </c>
      <c r="B80" s="160">
        <v>175</v>
      </c>
      <c r="C80" s="160">
        <v>0</v>
      </c>
      <c r="D80" s="160">
        <v>31</v>
      </c>
      <c r="E80" s="160">
        <v>14</v>
      </c>
      <c r="F80" s="160">
        <v>1085</v>
      </c>
      <c r="G80" s="160">
        <f t="shared" si="0"/>
        <v>1305</v>
      </c>
      <c r="O80" s="164" t="s">
        <v>71</v>
      </c>
      <c r="P80" s="160">
        <v>15</v>
      </c>
      <c r="Q80" s="160">
        <v>1</v>
      </c>
      <c r="R80" s="160">
        <v>3</v>
      </c>
      <c r="S80" s="160">
        <v>0</v>
      </c>
      <c r="T80" s="160">
        <v>97</v>
      </c>
      <c r="U80" s="160">
        <v>116</v>
      </c>
    </row>
    <row r="81" spans="1:21" ht="14.5" x14ac:dyDescent="0.35">
      <c r="A81" s="113" t="s">
        <v>80</v>
      </c>
      <c r="B81" s="160">
        <v>79</v>
      </c>
      <c r="C81" s="160">
        <v>698</v>
      </c>
      <c r="D81" s="160">
        <v>130</v>
      </c>
      <c r="E81" s="160">
        <v>9</v>
      </c>
      <c r="F81" s="160">
        <v>150</v>
      </c>
      <c r="G81" s="160">
        <f t="shared" si="0"/>
        <v>1066</v>
      </c>
      <c r="O81" s="164" t="s">
        <v>95</v>
      </c>
      <c r="P81" s="160">
        <v>0</v>
      </c>
      <c r="Q81" s="160">
        <v>0</v>
      </c>
      <c r="R81" s="160">
        <v>0</v>
      </c>
      <c r="S81" s="160">
        <v>0</v>
      </c>
      <c r="T81" s="160">
        <v>69</v>
      </c>
      <c r="U81" s="160">
        <v>69</v>
      </c>
    </row>
    <row r="82" spans="1:21" ht="14.5" x14ac:dyDescent="0.35">
      <c r="A82" s="113" t="s">
        <v>78</v>
      </c>
      <c r="B82" s="160">
        <v>674</v>
      </c>
      <c r="C82" s="160">
        <v>0</v>
      </c>
      <c r="D82" s="160">
        <v>126</v>
      </c>
      <c r="E82" s="160">
        <v>0</v>
      </c>
      <c r="F82" s="160">
        <v>254</v>
      </c>
      <c r="G82" s="160">
        <f t="shared" si="0"/>
        <v>1054</v>
      </c>
      <c r="O82" s="164" t="s">
        <v>82</v>
      </c>
      <c r="P82" s="160">
        <v>15</v>
      </c>
      <c r="Q82" s="160">
        <v>0</v>
      </c>
      <c r="R82" s="160">
        <v>1</v>
      </c>
      <c r="S82" s="160">
        <v>0</v>
      </c>
      <c r="T82" s="160">
        <v>20</v>
      </c>
      <c r="U82" s="160">
        <v>36</v>
      </c>
    </row>
    <row r="83" spans="1:21" ht="14.5" x14ac:dyDescent="0.35">
      <c r="A83" s="113" t="s">
        <v>76</v>
      </c>
      <c r="B83" s="160">
        <v>557</v>
      </c>
      <c r="C83" s="160">
        <v>0</v>
      </c>
      <c r="D83" s="160">
        <v>0</v>
      </c>
      <c r="E83" s="160">
        <v>0</v>
      </c>
      <c r="F83" s="160">
        <v>283</v>
      </c>
      <c r="G83" s="160">
        <f t="shared" si="0"/>
        <v>840</v>
      </c>
      <c r="O83" s="164" t="s">
        <v>80</v>
      </c>
      <c r="P83" s="160">
        <v>0</v>
      </c>
      <c r="Q83" s="160">
        <v>0</v>
      </c>
      <c r="R83" s="160">
        <v>0</v>
      </c>
      <c r="S83" s="160">
        <v>0</v>
      </c>
      <c r="T83" s="160">
        <v>31</v>
      </c>
      <c r="U83" s="160">
        <v>31</v>
      </c>
    </row>
    <row r="84" spans="1:21" ht="14.5" x14ac:dyDescent="0.35">
      <c r="A84" s="113" t="s">
        <v>81</v>
      </c>
      <c r="B84" s="160">
        <v>5</v>
      </c>
      <c r="C84" s="160">
        <v>1</v>
      </c>
      <c r="D84" s="160">
        <v>12</v>
      </c>
      <c r="E84" s="160">
        <v>0</v>
      </c>
      <c r="F84" s="160">
        <v>822</v>
      </c>
      <c r="G84" s="160">
        <f t="shared" si="0"/>
        <v>840</v>
      </c>
      <c r="O84" s="164" t="s">
        <v>93</v>
      </c>
      <c r="P84" s="160">
        <v>5</v>
      </c>
      <c r="Q84" s="160">
        <v>1</v>
      </c>
      <c r="R84" s="160">
        <v>2</v>
      </c>
      <c r="S84" s="160">
        <v>0</v>
      </c>
      <c r="T84" s="160">
        <v>15</v>
      </c>
      <c r="U84" s="160">
        <v>23</v>
      </c>
    </row>
    <row r="85" spans="1:21" ht="14.5" x14ac:dyDescent="0.35">
      <c r="A85" s="113" t="s">
        <v>83</v>
      </c>
      <c r="B85" s="160">
        <v>607</v>
      </c>
      <c r="C85" s="160">
        <v>0</v>
      </c>
      <c r="D85" s="160">
        <v>1</v>
      </c>
      <c r="E85" s="160">
        <v>0</v>
      </c>
      <c r="F85" s="160">
        <v>133</v>
      </c>
      <c r="G85" s="160">
        <f t="shared" si="0"/>
        <v>741</v>
      </c>
      <c r="O85" s="164" t="s">
        <v>149</v>
      </c>
      <c r="P85" s="160">
        <v>6</v>
      </c>
      <c r="Q85" s="160">
        <v>1</v>
      </c>
      <c r="R85" s="160">
        <v>1</v>
      </c>
      <c r="S85" s="160">
        <v>0</v>
      </c>
      <c r="T85" s="160">
        <v>12</v>
      </c>
      <c r="U85" s="160">
        <v>20</v>
      </c>
    </row>
    <row r="86" spans="1:21" ht="14.5" x14ac:dyDescent="0.35">
      <c r="A86" s="113" t="s">
        <v>82</v>
      </c>
      <c r="B86" s="160">
        <v>110</v>
      </c>
      <c r="C86" s="160">
        <v>8</v>
      </c>
      <c r="D86" s="160">
        <v>0</v>
      </c>
      <c r="E86" s="160">
        <v>0</v>
      </c>
      <c r="F86" s="160">
        <v>361</v>
      </c>
      <c r="G86" s="160">
        <f t="shared" si="0"/>
        <v>479</v>
      </c>
      <c r="O86" s="164" t="s">
        <v>74</v>
      </c>
      <c r="P86" s="160">
        <v>0</v>
      </c>
      <c r="Q86" s="160">
        <v>0</v>
      </c>
      <c r="R86" s="160">
        <v>0</v>
      </c>
      <c r="S86" s="160">
        <v>0</v>
      </c>
      <c r="T86" s="160">
        <v>13</v>
      </c>
      <c r="U86" s="160">
        <v>13</v>
      </c>
    </row>
    <row r="87" spans="1:21" ht="14.5" x14ac:dyDescent="0.35">
      <c r="A87" s="113" t="s">
        <v>84</v>
      </c>
      <c r="B87" s="160">
        <v>4</v>
      </c>
      <c r="C87" s="160">
        <v>0</v>
      </c>
      <c r="D87" s="160">
        <v>5</v>
      </c>
      <c r="E87" s="160">
        <v>0</v>
      </c>
      <c r="F87" s="160">
        <v>238</v>
      </c>
      <c r="G87" s="160">
        <f t="shared" si="0"/>
        <v>247</v>
      </c>
      <c r="O87" s="164" t="s">
        <v>100</v>
      </c>
      <c r="P87" s="160">
        <v>0</v>
      </c>
      <c r="Q87" s="160">
        <v>0</v>
      </c>
      <c r="R87" s="160">
        <v>12</v>
      </c>
      <c r="S87" s="160">
        <v>0</v>
      </c>
      <c r="T87" s="160">
        <v>0</v>
      </c>
      <c r="U87" s="160">
        <v>12</v>
      </c>
    </row>
    <row r="88" spans="1:21" ht="14.5" x14ac:dyDescent="0.35">
      <c r="A88" s="113" t="s">
        <v>85</v>
      </c>
      <c r="B88" s="160">
        <v>0</v>
      </c>
      <c r="C88" s="160">
        <v>0</v>
      </c>
      <c r="D88" s="160">
        <v>0</v>
      </c>
      <c r="E88" s="160">
        <v>0</v>
      </c>
      <c r="F88" s="160">
        <v>178</v>
      </c>
      <c r="G88" s="160">
        <f t="shared" si="0"/>
        <v>178</v>
      </c>
      <c r="O88" s="164" t="s">
        <v>72</v>
      </c>
      <c r="P88" s="160">
        <v>0</v>
      </c>
      <c r="Q88" s="160">
        <v>0</v>
      </c>
      <c r="R88" s="160">
        <v>0</v>
      </c>
      <c r="S88" s="160">
        <v>0</v>
      </c>
      <c r="T88" s="160">
        <v>7</v>
      </c>
      <c r="U88" s="160">
        <v>7</v>
      </c>
    </row>
    <row r="89" spans="1:21" ht="14.5" x14ac:dyDescent="0.35">
      <c r="A89" s="113" t="s">
        <v>90</v>
      </c>
      <c r="B89" s="160">
        <v>0</v>
      </c>
      <c r="C89" s="160">
        <v>50</v>
      </c>
      <c r="D89" s="160">
        <v>0</v>
      </c>
      <c r="E89" s="160">
        <v>0</v>
      </c>
      <c r="F89" s="160">
        <v>25</v>
      </c>
      <c r="G89" s="160">
        <f t="shared" si="0"/>
        <v>75</v>
      </c>
      <c r="O89" s="164" t="s">
        <v>101</v>
      </c>
      <c r="P89" s="160">
        <v>1</v>
      </c>
      <c r="Q89" s="160">
        <v>0</v>
      </c>
      <c r="R89" s="160">
        <v>0</v>
      </c>
      <c r="S89" s="160">
        <v>4</v>
      </c>
      <c r="T89" s="160">
        <v>1</v>
      </c>
      <c r="U89" s="160">
        <v>6</v>
      </c>
    </row>
    <row r="90" spans="1:21" ht="14.5" x14ac:dyDescent="0.35">
      <c r="A90" s="113" t="s">
        <v>86</v>
      </c>
      <c r="B90" s="160">
        <v>0</v>
      </c>
      <c r="C90" s="160">
        <v>0</v>
      </c>
      <c r="D90" s="160">
        <v>0</v>
      </c>
      <c r="E90" s="160">
        <v>0</v>
      </c>
      <c r="F90" s="160">
        <v>25</v>
      </c>
      <c r="G90" s="160">
        <f t="shared" si="0"/>
        <v>25</v>
      </c>
      <c r="O90" s="164" t="s">
        <v>97</v>
      </c>
      <c r="P90" s="160">
        <v>0</v>
      </c>
      <c r="Q90" s="160">
        <v>0</v>
      </c>
      <c r="R90" s="160">
        <v>4</v>
      </c>
      <c r="S90" s="160">
        <v>0</v>
      </c>
      <c r="T90" s="160">
        <v>0</v>
      </c>
      <c r="U90" s="160">
        <v>4</v>
      </c>
    </row>
    <row r="91" spans="1:21" ht="14.5" x14ac:dyDescent="0.35">
      <c r="A91" s="113" t="s">
        <v>89</v>
      </c>
      <c r="B91" s="160">
        <v>0</v>
      </c>
      <c r="C91" s="160">
        <v>10</v>
      </c>
      <c r="D91" s="160">
        <v>0</v>
      </c>
      <c r="E91" s="160">
        <v>0</v>
      </c>
      <c r="F91" s="160">
        <v>0</v>
      </c>
      <c r="G91" s="160">
        <f t="shared" si="0"/>
        <v>10</v>
      </c>
      <c r="O91" s="164" t="s">
        <v>91</v>
      </c>
      <c r="P91" s="160">
        <v>1</v>
      </c>
      <c r="Q91" s="160">
        <v>0</v>
      </c>
      <c r="R91" s="160">
        <v>0</v>
      </c>
      <c r="S91" s="160">
        <v>0</v>
      </c>
      <c r="T91" s="160">
        <v>2</v>
      </c>
      <c r="U91" s="160">
        <v>3</v>
      </c>
    </row>
    <row r="92" spans="1:21" ht="14.5" x14ac:dyDescent="0.35">
      <c r="A92" s="113" t="s">
        <v>87</v>
      </c>
      <c r="B92" s="160">
        <v>0</v>
      </c>
      <c r="C92" s="160">
        <v>7</v>
      </c>
      <c r="D92" s="160">
        <v>0</v>
      </c>
      <c r="E92" s="160">
        <v>0</v>
      </c>
      <c r="F92" s="160">
        <v>0</v>
      </c>
      <c r="G92" s="160">
        <f t="shared" si="0"/>
        <v>7</v>
      </c>
      <c r="O92" s="164" t="s">
        <v>103</v>
      </c>
      <c r="P92" s="160">
        <v>0</v>
      </c>
      <c r="Q92" s="160">
        <v>0</v>
      </c>
      <c r="R92" s="160">
        <v>1</v>
      </c>
      <c r="S92" s="160">
        <v>0</v>
      </c>
      <c r="T92" s="160">
        <v>1</v>
      </c>
      <c r="U92" s="160">
        <v>2</v>
      </c>
    </row>
    <row r="93" spans="1:21" ht="14.5" x14ac:dyDescent="0.35">
      <c r="A93" s="113" t="s">
        <v>88</v>
      </c>
      <c r="B93" s="160">
        <v>3</v>
      </c>
      <c r="C93" s="160">
        <v>0</v>
      </c>
      <c r="D93" s="160">
        <v>0</v>
      </c>
      <c r="E93" s="160">
        <v>0</v>
      </c>
      <c r="F93" s="160">
        <v>1</v>
      </c>
      <c r="G93" s="160">
        <f t="shared" si="0"/>
        <v>4</v>
      </c>
      <c r="O93" s="164" t="s">
        <v>163</v>
      </c>
      <c r="P93" s="160">
        <v>0</v>
      </c>
      <c r="Q93" s="160">
        <v>0</v>
      </c>
      <c r="R93" s="160">
        <v>1</v>
      </c>
      <c r="S93" s="160">
        <v>0</v>
      </c>
      <c r="T93" s="160">
        <v>0</v>
      </c>
      <c r="U93" s="160">
        <v>1</v>
      </c>
    </row>
    <row r="94" spans="1:21" ht="14.5" x14ac:dyDescent="0.35">
      <c r="A94" s="113" t="s">
        <v>155</v>
      </c>
      <c r="B94" s="160">
        <v>3</v>
      </c>
      <c r="C94" s="160">
        <v>0</v>
      </c>
      <c r="D94" s="160">
        <v>0</v>
      </c>
      <c r="E94" s="160">
        <v>0</v>
      </c>
      <c r="F94" s="160">
        <v>0</v>
      </c>
      <c r="G94" s="160">
        <f t="shared" si="0"/>
        <v>3</v>
      </c>
    </row>
    <row r="95" spans="1:21" ht="14.5" x14ac:dyDescent="0.35">
      <c r="A95" s="113" t="s">
        <v>150</v>
      </c>
      <c r="B95" s="160">
        <v>0</v>
      </c>
      <c r="C95" s="160">
        <v>0</v>
      </c>
      <c r="D95" s="160">
        <v>0</v>
      </c>
      <c r="E95" s="160">
        <v>0</v>
      </c>
      <c r="F95" s="160">
        <v>1</v>
      </c>
      <c r="G95" s="160">
        <f t="shared" si="0"/>
        <v>1</v>
      </c>
    </row>
    <row r="96" spans="1:21" ht="14.5" x14ac:dyDescent="0.35">
      <c r="A96" s="113" t="s">
        <v>92</v>
      </c>
      <c r="B96" s="160">
        <v>0</v>
      </c>
      <c r="C96" s="160">
        <v>0</v>
      </c>
      <c r="D96" s="160">
        <v>0</v>
      </c>
      <c r="E96" s="160">
        <v>0</v>
      </c>
      <c r="F96" s="160">
        <v>1</v>
      </c>
      <c r="G96" s="160">
        <f t="shared" si="0"/>
        <v>1</v>
      </c>
    </row>
    <row r="101" spans="1:2" ht="14.5" x14ac:dyDescent="0.35">
      <c r="A101" s="136"/>
      <c r="B101" s="135"/>
    </row>
    <row r="102" spans="1:2" ht="14.5" x14ac:dyDescent="0.35">
      <c r="A102" s="134"/>
      <c r="B102" s="114"/>
    </row>
    <row r="103" spans="1:2" ht="14.5" x14ac:dyDescent="0.35">
      <c r="A103" s="134"/>
      <c r="B103" s="114"/>
    </row>
    <row r="104" spans="1:2" ht="14.5" x14ac:dyDescent="0.35">
      <c r="A104" s="134"/>
      <c r="B104" s="114"/>
    </row>
    <row r="105" spans="1:2" ht="14.5" x14ac:dyDescent="0.35">
      <c r="A105" s="134"/>
      <c r="B105" s="114"/>
    </row>
    <row r="106" spans="1:2" ht="14.5" x14ac:dyDescent="0.35">
      <c r="A106" s="134"/>
      <c r="B106" s="114"/>
    </row>
    <row r="107" spans="1:2" ht="14.5" x14ac:dyDescent="0.35">
      <c r="A107" s="134"/>
      <c r="B107" s="114"/>
    </row>
  </sheetData>
  <sortState ref="A4:G29">
    <sortCondition descending="1" ref="G4:G29"/>
  </sortState>
  <pageMargins left="0.7" right="0.7" top="0.75" bottom="0.75" header="0.3" footer="0.3"/>
  <pageSetup paperSize="9" orientation="portrait" r:id="rId1"/>
  <legacyDrawing r:id="rId2"/>
  <tableParts count="4"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topLeftCell="A28" zoomScaleNormal="100" workbookViewId="0">
      <selection activeCell="O47" sqref="O47"/>
    </sheetView>
  </sheetViews>
  <sheetFormatPr defaultRowHeight="14" x14ac:dyDescent="0.3"/>
  <cols>
    <col min="1" max="1" width="10" customWidth="1"/>
    <col min="2" max="2" width="13" customWidth="1"/>
    <col min="3" max="4" width="11.33203125" bestFit="1" customWidth="1"/>
    <col min="5" max="5" width="19.6640625" customWidth="1"/>
    <col min="6" max="6" width="19.75" customWidth="1"/>
    <col min="7" max="7" width="21.5" bestFit="1" customWidth="1"/>
    <col min="8" max="8" width="13.25" customWidth="1"/>
  </cols>
  <sheetData>
    <row r="1" spans="1:8" ht="18" x14ac:dyDescent="0.4">
      <c r="A1" s="2" t="s">
        <v>9</v>
      </c>
    </row>
    <row r="2" spans="1:8" ht="15.5" x14ac:dyDescent="0.35">
      <c r="A2" s="4" t="s">
        <v>10</v>
      </c>
    </row>
    <row r="3" spans="1:8" ht="14.5" x14ac:dyDescent="0.35">
      <c r="A3" s="31"/>
    </row>
    <row r="4" spans="1:8" ht="15.5" x14ac:dyDescent="0.35">
      <c r="A4" s="138" t="s">
        <v>124</v>
      </c>
    </row>
    <row r="5" spans="1:8" x14ac:dyDescent="0.3">
      <c r="A5" s="139" t="s">
        <v>125</v>
      </c>
    </row>
    <row r="6" spans="1:8" x14ac:dyDescent="0.3">
      <c r="A6" s="139" t="s">
        <v>126</v>
      </c>
    </row>
    <row r="7" spans="1:8" x14ac:dyDescent="0.3">
      <c r="A7" s="139" t="s">
        <v>127</v>
      </c>
    </row>
    <row r="8" spans="1:8" x14ac:dyDescent="0.3">
      <c r="A8" s="139" t="s">
        <v>184</v>
      </c>
    </row>
    <row r="10" spans="1:8" ht="14.5" thickBot="1" x14ac:dyDescent="0.35">
      <c r="B10" s="32"/>
      <c r="C10" s="32"/>
      <c r="D10" s="32"/>
      <c r="E10" s="32"/>
      <c r="F10" s="32"/>
      <c r="G10" s="32"/>
      <c r="H10" s="6"/>
    </row>
    <row r="11" spans="1:8" ht="31.5" thickBot="1" x14ac:dyDescent="0.35">
      <c r="A11" s="65" t="s">
        <v>51</v>
      </c>
      <c r="B11" s="65" t="s">
        <v>2</v>
      </c>
      <c r="C11" s="65" t="s">
        <v>3</v>
      </c>
      <c r="D11" s="65" t="s">
        <v>4</v>
      </c>
      <c r="E11" s="65" t="s">
        <v>5</v>
      </c>
      <c r="F11" s="65" t="s">
        <v>185</v>
      </c>
      <c r="G11" s="65" t="s">
        <v>6</v>
      </c>
      <c r="H11" s="66" t="s">
        <v>7</v>
      </c>
    </row>
    <row r="12" spans="1:8" ht="15.5" x14ac:dyDescent="0.35">
      <c r="A12" s="70">
        <v>1995</v>
      </c>
      <c r="B12" s="68">
        <v>89.4</v>
      </c>
      <c r="C12" s="68">
        <v>0</v>
      </c>
      <c r="D12" s="68">
        <v>0</v>
      </c>
      <c r="E12" s="17">
        <f t="shared" ref="E12:E39" si="0">B12+C12-D12</f>
        <v>89.4</v>
      </c>
      <c r="F12" s="19">
        <f t="shared" ref="F12:F39" si="1">B12/E12</f>
        <v>1</v>
      </c>
      <c r="G12" s="33">
        <f t="shared" ref="G12:G39" si="2">SUM(E12/H12)*1000000</f>
        <v>10.115987605538946</v>
      </c>
      <c r="H12" s="155">
        <v>8837496</v>
      </c>
    </row>
    <row r="13" spans="1:8" ht="15.5" x14ac:dyDescent="0.35">
      <c r="A13" s="70">
        <v>1996</v>
      </c>
      <c r="B13" s="68">
        <v>92.1</v>
      </c>
      <c r="C13" s="68">
        <v>0</v>
      </c>
      <c r="D13" s="68">
        <v>0</v>
      </c>
      <c r="E13" s="17">
        <f t="shared" si="0"/>
        <v>92.1</v>
      </c>
      <c r="F13" s="19">
        <f t="shared" si="1"/>
        <v>1</v>
      </c>
      <c r="G13" s="33">
        <f t="shared" si="2"/>
        <v>10.413252350415778</v>
      </c>
      <c r="H13" s="155">
        <v>8844499</v>
      </c>
    </row>
    <row r="14" spans="1:8" ht="15.5" x14ac:dyDescent="0.35">
      <c r="A14" s="70">
        <v>1997</v>
      </c>
      <c r="B14" s="68">
        <v>92.4</v>
      </c>
      <c r="C14" s="68">
        <v>0</v>
      </c>
      <c r="D14" s="68">
        <v>0</v>
      </c>
      <c r="E14" s="17">
        <f t="shared" si="0"/>
        <v>92.4</v>
      </c>
      <c r="F14" s="19">
        <f t="shared" si="1"/>
        <v>1</v>
      </c>
      <c r="G14" s="33">
        <f t="shared" si="2"/>
        <v>10.44348059507495</v>
      </c>
      <c r="H14" s="155">
        <v>8847625</v>
      </c>
    </row>
    <row r="15" spans="1:8" ht="15.5" x14ac:dyDescent="0.35">
      <c r="A15" s="70">
        <v>1998</v>
      </c>
      <c r="B15" s="68">
        <v>92.6</v>
      </c>
      <c r="C15" s="68">
        <v>0</v>
      </c>
      <c r="D15" s="68">
        <v>0</v>
      </c>
      <c r="E15" s="17">
        <f t="shared" si="0"/>
        <v>92.6</v>
      </c>
      <c r="F15" s="19">
        <f t="shared" si="1"/>
        <v>1</v>
      </c>
      <c r="G15" s="33">
        <f t="shared" si="2"/>
        <v>10.462126593313526</v>
      </c>
      <c r="H15" s="155">
        <v>8850973</v>
      </c>
    </row>
    <row r="16" spans="1:8" ht="15.5" x14ac:dyDescent="0.35">
      <c r="A16" s="70">
        <v>1999</v>
      </c>
      <c r="B16" s="68">
        <v>94.2</v>
      </c>
      <c r="C16" s="68">
        <v>0</v>
      </c>
      <c r="D16" s="68">
        <v>0</v>
      </c>
      <c r="E16" s="17">
        <f t="shared" si="0"/>
        <v>94.2</v>
      </c>
      <c r="F16" s="19">
        <f t="shared" si="1"/>
        <v>1</v>
      </c>
      <c r="G16" s="33">
        <f t="shared" si="2"/>
        <v>10.634606001394918</v>
      </c>
      <c r="H16" s="155">
        <v>8857874</v>
      </c>
    </row>
    <row r="17" spans="1:8" ht="15.5" x14ac:dyDescent="0.35">
      <c r="A17" s="70">
        <v>2000</v>
      </c>
      <c r="B17" s="68">
        <v>96.2</v>
      </c>
      <c r="C17" s="68">
        <v>0</v>
      </c>
      <c r="D17" s="68">
        <v>0</v>
      </c>
      <c r="E17" s="17">
        <f t="shared" si="0"/>
        <v>96.2</v>
      </c>
      <c r="F17" s="19">
        <f t="shared" si="1"/>
        <v>1</v>
      </c>
      <c r="G17" s="33">
        <f t="shared" si="2"/>
        <v>10.842968678585892</v>
      </c>
      <c r="H17" s="155">
        <v>8872109</v>
      </c>
    </row>
    <row r="18" spans="1:8" ht="15.5" x14ac:dyDescent="0.35">
      <c r="A18" s="70">
        <v>2001</v>
      </c>
      <c r="B18" s="68">
        <v>99.8</v>
      </c>
      <c r="C18" s="68">
        <v>0</v>
      </c>
      <c r="D18" s="68">
        <v>0</v>
      </c>
      <c r="E18" s="17">
        <f t="shared" si="0"/>
        <v>99.8</v>
      </c>
      <c r="F18" s="19">
        <f t="shared" si="1"/>
        <v>1</v>
      </c>
      <c r="G18" s="33">
        <f t="shared" si="2"/>
        <v>11.21857562309183</v>
      </c>
      <c r="H18" s="155">
        <v>8895960</v>
      </c>
    </row>
    <row r="19" spans="1:8" ht="15.5" x14ac:dyDescent="0.35">
      <c r="A19" s="70">
        <v>2002</v>
      </c>
      <c r="B19" s="68">
        <v>92.5</v>
      </c>
      <c r="C19" s="68">
        <v>0</v>
      </c>
      <c r="D19" s="68">
        <v>0</v>
      </c>
      <c r="E19" s="17">
        <f t="shared" si="0"/>
        <v>92.5</v>
      </c>
      <c r="F19" s="19">
        <f t="shared" si="1"/>
        <v>1</v>
      </c>
      <c r="G19" s="33">
        <f t="shared" si="2"/>
        <v>10.36419443094298</v>
      </c>
      <c r="H19" s="155">
        <v>8924958</v>
      </c>
    </row>
    <row r="20" spans="1:8" ht="15.5" x14ac:dyDescent="0.35">
      <c r="A20" s="70">
        <v>2003</v>
      </c>
      <c r="B20" s="68">
        <v>90.7</v>
      </c>
      <c r="C20" s="68">
        <v>0</v>
      </c>
      <c r="D20" s="68">
        <v>0</v>
      </c>
      <c r="E20" s="17">
        <f t="shared" si="0"/>
        <v>90.7</v>
      </c>
      <c r="F20" s="19">
        <f t="shared" si="1"/>
        <v>1</v>
      </c>
      <c r="G20" s="33">
        <f t="shared" si="2"/>
        <v>10.124769081031531</v>
      </c>
      <c r="H20" s="155">
        <v>8958229</v>
      </c>
    </row>
    <row r="21" spans="1:8" ht="15.5" x14ac:dyDescent="0.35">
      <c r="A21" s="70">
        <v>2004</v>
      </c>
      <c r="B21" s="68">
        <v>90.1</v>
      </c>
      <c r="C21" s="68">
        <v>0</v>
      </c>
      <c r="D21" s="68">
        <v>0</v>
      </c>
      <c r="E21" s="17">
        <f t="shared" si="0"/>
        <v>90.1</v>
      </c>
      <c r="F21" s="19">
        <f t="shared" si="1"/>
        <v>1</v>
      </c>
      <c r="G21" s="33">
        <f t="shared" si="2"/>
        <v>10.018312051184346</v>
      </c>
      <c r="H21" s="155">
        <v>8993531</v>
      </c>
    </row>
    <row r="22" spans="1:8" ht="15.5" x14ac:dyDescent="0.35">
      <c r="A22" s="70">
        <v>2005</v>
      </c>
      <c r="B22" s="68">
        <v>89.2</v>
      </c>
      <c r="C22" s="68">
        <v>0</v>
      </c>
      <c r="D22" s="68">
        <v>0</v>
      </c>
      <c r="E22" s="17">
        <f t="shared" si="0"/>
        <v>89.2</v>
      </c>
      <c r="F22" s="19">
        <f t="shared" si="1"/>
        <v>1</v>
      </c>
      <c r="G22" s="33">
        <f t="shared" si="2"/>
        <v>9.8786520557120525</v>
      </c>
      <c r="H22" s="155">
        <v>9029572</v>
      </c>
    </row>
    <row r="23" spans="1:8" ht="15.5" x14ac:dyDescent="0.35">
      <c r="A23" s="70">
        <v>2006</v>
      </c>
      <c r="B23" s="68">
        <v>90.4</v>
      </c>
      <c r="C23" s="68">
        <v>0</v>
      </c>
      <c r="D23" s="68">
        <v>0</v>
      </c>
      <c r="E23" s="17">
        <f t="shared" si="0"/>
        <v>90.4</v>
      </c>
      <c r="F23" s="19">
        <f t="shared" si="1"/>
        <v>1</v>
      </c>
      <c r="G23" s="33">
        <f t="shared" si="2"/>
        <v>9.9553945463820082</v>
      </c>
      <c r="H23" s="155">
        <v>9080504</v>
      </c>
    </row>
    <row r="24" spans="1:8" ht="15.5" x14ac:dyDescent="0.35">
      <c r="A24" s="70">
        <v>2007</v>
      </c>
      <c r="B24" s="68">
        <v>94.1</v>
      </c>
      <c r="C24" s="68">
        <v>0</v>
      </c>
      <c r="D24" s="68">
        <v>0</v>
      </c>
      <c r="E24" s="17">
        <f t="shared" si="0"/>
        <v>94.1</v>
      </c>
      <c r="F24" s="19">
        <f t="shared" si="1"/>
        <v>1</v>
      </c>
      <c r="G24" s="33">
        <f t="shared" si="2"/>
        <v>10.286297951529127</v>
      </c>
      <c r="H24" s="155">
        <v>9148092</v>
      </c>
    </row>
    <row r="25" spans="1:8" ht="15.5" x14ac:dyDescent="0.35">
      <c r="A25" s="70">
        <v>2008</v>
      </c>
      <c r="B25" s="68">
        <v>96.5</v>
      </c>
      <c r="C25" s="68">
        <v>0</v>
      </c>
      <c r="D25" s="68">
        <v>0</v>
      </c>
      <c r="E25" s="17">
        <f t="shared" si="0"/>
        <v>96.5</v>
      </c>
      <c r="F25" s="19">
        <f t="shared" si="1"/>
        <v>1</v>
      </c>
      <c r="G25" s="33">
        <f t="shared" si="2"/>
        <v>10.466789527613722</v>
      </c>
      <c r="H25" s="155">
        <v>9219637</v>
      </c>
    </row>
    <row r="26" spans="1:8" ht="15.5" x14ac:dyDescent="0.35">
      <c r="A26" s="70">
        <v>2009</v>
      </c>
      <c r="B26" s="68">
        <v>103.9</v>
      </c>
      <c r="C26" s="68">
        <v>0</v>
      </c>
      <c r="D26" s="68">
        <v>0</v>
      </c>
      <c r="E26" s="17">
        <f t="shared" si="0"/>
        <v>103.9</v>
      </c>
      <c r="F26" s="19">
        <f t="shared" si="1"/>
        <v>1</v>
      </c>
      <c r="G26" s="33">
        <f t="shared" si="2"/>
        <v>11.173827218647279</v>
      </c>
      <c r="H26" s="155">
        <v>9298515</v>
      </c>
    </row>
    <row r="27" spans="1:8" ht="15.5" x14ac:dyDescent="0.35">
      <c r="A27" s="70">
        <v>2010</v>
      </c>
      <c r="B27" s="68">
        <v>109.7</v>
      </c>
      <c r="C27" s="68">
        <v>0</v>
      </c>
      <c r="D27" s="68">
        <v>0</v>
      </c>
      <c r="E27" s="17">
        <f t="shared" si="0"/>
        <v>109.7</v>
      </c>
      <c r="F27" s="19">
        <f t="shared" si="1"/>
        <v>1</v>
      </c>
      <c r="G27" s="33">
        <f t="shared" si="2"/>
        <v>11.697432941293389</v>
      </c>
      <c r="H27" s="155">
        <v>9378126</v>
      </c>
    </row>
    <row r="28" spans="1:8" ht="15.5" x14ac:dyDescent="0.35">
      <c r="A28" s="70">
        <v>2011</v>
      </c>
      <c r="B28" s="68">
        <v>109.9</v>
      </c>
      <c r="C28" s="68">
        <v>0</v>
      </c>
      <c r="D28" s="68">
        <v>0</v>
      </c>
      <c r="E28" s="17">
        <f t="shared" si="0"/>
        <v>109.9</v>
      </c>
      <c r="F28" s="19">
        <f t="shared" si="1"/>
        <v>1</v>
      </c>
      <c r="G28" s="33">
        <f t="shared" si="2"/>
        <v>11.630598846200147</v>
      </c>
      <c r="H28" s="155">
        <v>9449212.5</v>
      </c>
    </row>
    <row r="29" spans="1:8" ht="15.5" x14ac:dyDescent="0.35">
      <c r="A29" s="70">
        <v>2012</v>
      </c>
      <c r="B29" s="68">
        <v>112.7</v>
      </c>
      <c r="C29" s="68">
        <v>33.893000000000001</v>
      </c>
      <c r="D29" s="68">
        <v>1.405</v>
      </c>
      <c r="E29" s="17">
        <f t="shared" si="0"/>
        <v>145.18800000000002</v>
      </c>
      <c r="F29" s="19">
        <f t="shared" si="1"/>
        <v>0.77623495054687708</v>
      </c>
      <c r="G29" s="33">
        <f t="shared" si="2"/>
        <v>15.251843240952612</v>
      </c>
      <c r="H29" s="155">
        <v>9519374</v>
      </c>
    </row>
    <row r="30" spans="1:8" ht="15.5" x14ac:dyDescent="0.35">
      <c r="A30" s="34">
        <v>2013</v>
      </c>
      <c r="B30" s="18">
        <v>103.8</v>
      </c>
      <c r="C30" s="18">
        <v>35.081000000000003</v>
      </c>
      <c r="D30" s="18">
        <v>5.7679999999999998</v>
      </c>
      <c r="E30" s="17">
        <f t="shared" si="0"/>
        <v>133.113</v>
      </c>
      <c r="F30" s="19">
        <f t="shared" si="1"/>
        <v>0.77978860066259492</v>
      </c>
      <c r="G30" s="33">
        <f t="shared" si="2"/>
        <v>13.865390828080372</v>
      </c>
      <c r="H30" s="155">
        <v>9600378.5</v>
      </c>
    </row>
    <row r="31" spans="1:8" ht="15.5" x14ac:dyDescent="0.35">
      <c r="A31" s="34">
        <v>2014</v>
      </c>
      <c r="B31" s="18">
        <v>105.2</v>
      </c>
      <c r="C31" s="18">
        <v>33.389000000000003</v>
      </c>
      <c r="D31" s="18">
        <v>3.694</v>
      </c>
      <c r="E31" s="17">
        <f t="shared" si="0"/>
        <v>134.89500000000001</v>
      </c>
      <c r="F31" s="19">
        <f t="shared" si="1"/>
        <v>0.77986582156492079</v>
      </c>
      <c r="G31" s="35">
        <f t="shared" si="2"/>
        <v>13.912281003014664</v>
      </c>
      <c r="H31" s="156">
        <v>9696109.5</v>
      </c>
    </row>
    <row r="32" spans="1:8" ht="15.5" x14ac:dyDescent="0.35">
      <c r="A32" s="34">
        <v>2015</v>
      </c>
      <c r="B32" s="18">
        <v>112.4</v>
      </c>
      <c r="C32" s="18">
        <v>37.305999999999997</v>
      </c>
      <c r="D32" s="18">
        <v>4.3920000000000003</v>
      </c>
      <c r="E32" s="17">
        <f t="shared" si="0"/>
        <v>145.31400000000002</v>
      </c>
      <c r="F32" s="19">
        <f t="shared" si="1"/>
        <v>0.77349739185487976</v>
      </c>
      <c r="G32" s="35">
        <f t="shared" si="2"/>
        <v>14.829190914429017</v>
      </c>
      <c r="H32" s="156">
        <v>9799186</v>
      </c>
    </row>
    <row r="33" spans="1:8" ht="15.5" x14ac:dyDescent="0.35">
      <c r="A33" s="34">
        <v>2016</v>
      </c>
      <c r="B33" s="18">
        <v>112.67</v>
      </c>
      <c r="C33" s="18">
        <v>39.860999999999997</v>
      </c>
      <c r="D33" s="18">
        <v>5.4109999999999996</v>
      </c>
      <c r="E33" s="17">
        <f t="shared" si="0"/>
        <v>147.12</v>
      </c>
      <c r="F33" s="19">
        <f t="shared" si="1"/>
        <v>0.76583741163675911</v>
      </c>
      <c r="G33" s="35">
        <f t="shared" si="2"/>
        <v>14.826034443925453</v>
      </c>
      <c r="H33" s="156">
        <v>9923085</v>
      </c>
    </row>
    <row r="34" spans="1:8" ht="15.5" x14ac:dyDescent="0.35">
      <c r="A34" s="34">
        <v>2017</v>
      </c>
      <c r="B34" s="18">
        <v>105.32</v>
      </c>
      <c r="C34" s="18">
        <v>28.652999999999999</v>
      </c>
      <c r="D34" s="18">
        <v>3.7589999999999999</v>
      </c>
      <c r="E34" s="17">
        <f t="shared" si="0"/>
        <v>130.214</v>
      </c>
      <c r="F34" s="19">
        <f t="shared" si="1"/>
        <v>0.80882240004914985</v>
      </c>
      <c r="G34" s="35">
        <f t="shared" si="2"/>
        <v>12.946700773213749</v>
      </c>
      <c r="H34" s="156">
        <v>10057697.5</v>
      </c>
    </row>
    <row r="35" spans="1:8" ht="15.5" x14ac:dyDescent="0.35">
      <c r="A35" s="34">
        <v>2018</v>
      </c>
      <c r="B35" s="18">
        <v>71.42</v>
      </c>
      <c r="C35" s="18">
        <v>29.626000000000001</v>
      </c>
      <c r="D35" s="18">
        <v>1.0760000000000001</v>
      </c>
      <c r="E35" s="17">
        <f t="shared" si="0"/>
        <v>99.970000000000013</v>
      </c>
      <c r="F35" s="19">
        <f t="shared" si="1"/>
        <v>0.71441432429728913</v>
      </c>
      <c r="G35" s="35">
        <f t="shared" si="2"/>
        <v>9.8248552720785671</v>
      </c>
      <c r="H35" s="156">
        <v>10175213.5</v>
      </c>
    </row>
    <row r="36" spans="1:8" ht="15.5" x14ac:dyDescent="0.35">
      <c r="A36" s="34">
        <v>2019</v>
      </c>
      <c r="B36" s="18">
        <v>70.52</v>
      </c>
      <c r="C36" s="18">
        <v>25.834</v>
      </c>
      <c r="D36" s="18">
        <v>1.2749999999999999</v>
      </c>
      <c r="E36" s="17">
        <f t="shared" si="0"/>
        <v>95.078999999999994</v>
      </c>
      <c r="F36" s="19">
        <f t="shared" si="1"/>
        <v>0.74169900819318668</v>
      </c>
      <c r="G36" s="35">
        <f t="shared" si="2"/>
        <v>9.2499314371293302</v>
      </c>
      <c r="H36" s="156">
        <v>10278887</v>
      </c>
    </row>
    <row r="37" spans="1:8" ht="15.5" x14ac:dyDescent="0.35">
      <c r="A37" s="34">
        <v>2020</v>
      </c>
      <c r="B37" s="18">
        <v>74.069999999999993</v>
      </c>
      <c r="C37" s="18">
        <v>23.227</v>
      </c>
      <c r="D37" s="18">
        <v>1.806</v>
      </c>
      <c r="E37" s="17">
        <f t="shared" si="0"/>
        <v>95.491</v>
      </c>
      <c r="F37" s="19">
        <f t="shared" si="1"/>
        <v>0.77567519452094957</v>
      </c>
      <c r="G37" s="35">
        <f t="shared" si="2"/>
        <v>9.2231163317474518</v>
      </c>
      <c r="H37" s="156">
        <v>10353442</v>
      </c>
    </row>
    <row r="38" spans="1:8" ht="15.5" x14ac:dyDescent="0.35">
      <c r="A38" s="100">
        <v>2021</v>
      </c>
      <c r="B38" s="96">
        <v>65.88</v>
      </c>
      <c r="C38" s="96">
        <v>19.922000000000001</v>
      </c>
      <c r="D38" s="96">
        <v>2.8450000000000002</v>
      </c>
      <c r="E38" s="95">
        <f t="shared" si="0"/>
        <v>82.956999999999994</v>
      </c>
      <c r="F38" s="98">
        <f t="shared" si="1"/>
        <v>0.79414636498426894</v>
      </c>
      <c r="G38" s="101">
        <f t="shared" si="2"/>
        <v>7.9645266203719816</v>
      </c>
      <c r="H38" s="156">
        <v>10415810.5</v>
      </c>
    </row>
    <row r="39" spans="1:8" ht="15.5" x14ac:dyDescent="0.35">
      <c r="A39" s="145">
        <v>2022</v>
      </c>
      <c r="B39" s="143">
        <v>64.290000000000006</v>
      </c>
      <c r="C39" s="143">
        <v>18.643000000000001</v>
      </c>
      <c r="D39" s="143">
        <v>6.2880000000000003</v>
      </c>
      <c r="E39" s="142">
        <f t="shared" si="0"/>
        <v>76.64500000000001</v>
      </c>
      <c r="F39" s="144">
        <f t="shared" si="1"/>
        <v>0.83880227020679754</v>
      </c>
      <c r="G39" s="146">
        <f t="shared" si="2"/>
        <v>7.3086136367125558</v>
      </c>
      <c r="H39" s="156">
        <v>10486941</v>
      </c>
    </row>
    <row r="40" spans="1:8" ht="15.5" x14ac:dyDescent="0.35">
      <c r="A40" s="34">
        <v>2023</v>
      </c>
      <c r="B40" s="18">
        <v>66.88</v>
      </c>
      <c r="C40" s="18">
        <v>14.127000000000001</v>
      </c>
      <c r="D40" s="18">
        <v>3.4180000000000001</v>
      </c>
      <c r="E40" s="17">
        <f>B40+C40-D40</f>
        <v>77.588999999999984</v>
      </c>
      <c r="F40" s="19">
        <f>B40/E40</f>
        <v>0.86197785768601232</v>
      </c>
      <c r="G40" s="35">
        <f>SUM(E40/H40)*1000000</f>
        <v>7.363738591408457</v>
      </c>
      <c r="H40" s="156">
        <v>10536631.5</v>
      </c>
    </row>
    <row r="41" spans="1:8" ht="15.5" x14ac:dyDescent="0.35">
      <c r="A41" s="34">
        <v>2024</v>
      </c>
      <c r="B41" s="18">
        <v>71.290000000000006</v>
      </c>
      <c r="C41" s="18">
        <v>14.898</v>
      </c>
      <c r="D41" s="18">
        <v>1.4910000000000001</v>
      </c>
      <c r="E41" s="17">
        <f>B41+C41-D41</f>
        <v>84.697000000000003</v>
      </c>
      <c r="F41" s="19">
        <f>B41/E41</f>
        <v>0.84170631781527094</v>
      </c>
      <c r="G41" s="35">
        <f>SUM(E41/H41)*1000000</f>
        <v>8.0131821989225145</v>
      </c>
      <c r="H41" s="156">
        <v>10569708.5</v>
      </c>
    </row>
    <row r="42" spans="1:8" x14ac:dyDescent="0.3">
      <c r="A42" t="s">
        <v>11</v>
      </c>
    </row>
    <row r="43" spans="1:8" ht="14.5" x14ac:dyDescent="0.35">
      <c r="A43" s="5" t="s">
        <v>8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2"/>
  <sheetViews>
    <sheetView topLeftCell="A19" zoomScaleNormal="100" workbookViewId="0">
      <selection activeCell="I12" sqref="I12"/>
    </sheetView>
  </sheetViews>
  <sheetFormatPr defaultRowHeight="14" x14ac:dyDescent="0.3"/>
  <cols>
    <col min="1" max="1" width="9.08203125" customWidth="1"/>
    <col min="2" max="2" width="14.33203125" customWidth="1"/>
    <col min="3" max="3" width="10.9140625" customWidth="1"/>
    <col min="4" max="4" width="11.33203125" bestFit="1" customWidth="1"/>
    <col min="5" max="5" width="19.58203125" customWidth="1"/>
    <col min="6" max="6" width="19.4140625" customWidth="1"/>
    <col min="7" max="7" width="19.33203125" customWidth="1"/>
    <col min="8" max="8" width="13.5" customWidth="1"/>
  </cols>
  <sheetData>
    <row r="1" spans="1:11" ht="18" x14ac:dyDescent="0.4">
      <c r="A1" s="36" t="s">
        <v>12</v>
      </c>
    </row>
    <row r="2" spans="1:11" ht="15.5" x14ac:dyDescent="0.35">
      <c r="A2" s="37" t="s">
        <v>13</v>
      </c>
    </row>
    <row r="3" spans="1:11" x14ac:dyDescent="0.3">
      <c r="A3" s="39"/>
    </row>
    <row r="4" spans="1:11" ht="15.5" x14ac:dyDescent="0.35">
      <c r="A4" s="138" t="s">
        <v>129</v>
      </c>
    </row>
    <row r="5" spans="1:11" x14ac:dyDescent="0.3">
      <c r="A5" s="139" t="s">
        <v>125</v>
      </c>
    </row>
    <row r="6" spans="1:11" x14ac:dyDescent="0.3">
      <c r="A6" s="139" t="s">
        <v>126</v>
      </c>
    </row>
    <row r="7" spans="1:11" x14ac:dyDescent="0.3">
      <c r="A7" s="139" t="s">
        <v>127</v>
      </c>
    </row>
    <row r="8" spans="1:11" x14ac:dyDescent="0.3">
      <c r="A8" s="139" t="s">
        <v>184</v>
      </c>
    </row>
    <row r="9" spans="1:11" s="3" customFormat="1" ht="16" thickBot="1" x14ac:dyDescent="0.4">
      <c r="B9" s="40"/>
      <c r="C9" s="40"/>
      <c r="D9" s="40"/>
      <c r="E9" s="40"/>
      <c r="F9" s="40"/>
      <c r="G9" s="40"/>
      <c r="J9" s="12"/>
      <c r="K9" s="11"/>
    </row>
    <row r="10" spans="1:11" s="3" customFormat="1" ht="33" customHeight="1" thickBot="1" x14ac:dyDescent="0.35">
      <c r="A10" s="65" t="s">
        <v>51</v>
      </c>
      <c r="B10" s="65" t="s">
        <v>2</v>
      </c>
      <c r="C10" s="65" t="s">
        <v>3</v>
      </c>
      <c r="D10" s="65" t="s">
        <v>4</v>
      </c>
      <c r="E10" s="65" t="s">
        <v>5</v>
      </c>
      <c r="F10" s="65" t="s">
        <v>185</v>
      </c>
      <c r="G10" s="65" t="s">
        <v>6</v>
      </c>
      <c r="H10" s="66" t="s">
        <v>7</v>
      </c>
      <c r="I10" s="41"/>
      <c r="J10" s="12"/>
      <c r="K10" s="11"/>
    </row>
    <row r="11" spans="1:11" s="3" customFormat="1" ht="15.5" x14ac:dyDescent="0.35">
      <c r="A11" s="73">
        <v>1995</v>
      </c>
      <c r="B11" s="72">
        <v>34.799999999999997</v>
      </c>
      <c r="C11" s="68">
        <v>0.23100000000000001</v>
      </c>
      <c r="D11" s="68">
        <v>10.231999999999999</v>
      </c>
      <c r="E11" s="17">
        <f t="shared" ref="E11:E38" si="0">B11+C11-D11</f>
        <v>24.798999999999999</v>
      </c>
      <c r="F11" s="19">
        <f t="shared" ref="F11:F38" si="1">B11/E11</f>
        <v>1.4032823904189684</v>
      </c>
      <c r="G11" s="33">
        <f t="shared" ref="G11:G38" si="2">SUM(E11/H11)*1000000</f>
        <v>2.8061115954111888</v>
      </c>
      <c r="H11" s="155">
        <v>8837496</v>
      </c>
      <c r="I11" s="13"/>
      <c r="J11" s="12"/>
      <c r="K11" s="11"/>
    </row>
    <row r="12" spans="1:11" s="3" customFormat="1" ht="15.5" x14ac:dyDescent="0.35">
      <c r="A12" s="73">
        <v>1996</v>
      </c>
      <c r="B12" s="72">
        <v>37.4</v>
      </c>
      <c r="C12" s="68">
        <v>3.544</v>
      </c>
      <c r="D12" s="68">
        <v>9.0280000000000005</v>
      </c>
      <c r="E12" s="17">
        <f t="shared" si="0"/>
        <v>31.915999999999997</v>
      </c>
      <c r="F12" s="19">
        <f t="shared" si="1"/>
        <v>1.1718260433638301</v>
      </c>
      <c r="G12" s="33">
        <f t="shared" si="2"/>
        <v>3.608570705926927</v>
      </c>
      <c r="H12" s="155">
        <v>8844499</v>
      </c>
      <c r="I12" s="14"/>
      <c r="J12" s="12"/>
      <c r="K12" s="11"/>
    </row>
    <row r="13" spans="1:11" s="3" customFormat="1" ht="15.5" x14ac:dyDescent="0.35">
      <c r="A13" s="73">
        <v>1997</v>
      </c>
      <c r="B13" s="72">
        <v>37.700000000000003</v>
      </c>
      <c r="C13" s="68">
        <v>3.3180000000000001</v>
      </c>
      <c r="D13" s="68">
        <v>18.173999999999999</v>
      </c>
      <c r="E13" s="17">
        <f t="shared" si="0"/>
        <v>22.844000000000001</v>
      </c>
      <c r="F13" s="19">
        <f t="shared" si="1"/>
        <v>1.6503239362633515</v>
      </c>
      <c r="G13" s="33">
        <f t="shared" si="2"/>
        <v>2.5819358302369282</v>
      </c>
      <c r="H13" s="155">
        <v>8847625</v>
      </c>
      <c r="I13" s="14"/>
      <c r="J13" s="12"/>
      <c r="K13" s="11"/>
    </row>
    <row r="14" spans="1:11" s="3" customFormat="1" ht="15.5" x14ac:dyDescent="0.35">
      <c r="A14" s="73">
        <v>1998</v>
      </c>
      <c r="B14" s="72">
        <v>38.6</v>
      </c>
      <c r="C14" s="68">
        <v>3.2669999999999999</v>
      </c>
      <c r="D14" s="68">
        <v>24.655000000000001</v>
      </c>
      <c r="E14" s="17">
        <f t="shared" si="0"/>
        <v>17.212000000000003</v>
      </c>
      <c r="F14" s="19">
        <f t="shared" si="1"/>
        <v>2.2426214269114566</v>
      </c>
      <c r="G14" s="33">
        <f t="shared" si="2"/>
        <v>1.9446449559839356</v>
      </c>
      <c r="H14" s="155">
        <v>8850973</v>
      </c>
      <c r="I14" s="14"/>
      <c r="J14" s="12"/>
      <c r="K14" s="11"/>
    </row>
    <row r="15" spans="1:11" s="3" customFormat="1" ht="15.5" x14ac:dyDescent="0.35">
      <c r="A15" s="73">
        <v>1999</v>
      </c>
      <c r="B15" s="72">
        <v>40.299999999999997</v>
      </c>
      <c r="C15" s="68">
        <v>3.9990000000000001</v>
      </c>
      <c r="D15" s="68">
        <v>16.940999999999999</v>
      </c>
      <c r="E15" s="17">
        <f t="shared" si="0"/>
        <v>27.358000000000001</v>
      </c>
      <c r="F15" s="19">
        <f t="shared" si="1"/>
        <v>1.4730608962643468</v>
      </c>
      <c r="G15" s="33">
        <f t="shared" si="2"/>
        <v>3.088551496668388</v>
      </c>
      <c r="H15" s="155">
        <v>8857874</v>
      </c>
      <c r="I15" s="14"/>
      <c r="J15" s="12"/>
      <c r="K15" s="11"/>
    </row>
    <row r="16" spans="1:11" s="3" customFormat="1" ht="15.5" x14ac:dyDescent="0.35">
      <c r="A16" s="73">
        <v>2000</v>
      </c>
      <c r="B16" s="72">
        <v>47.1</v>
      </c>
      <c r="C16" s="68">
        <v>2.0870000000000002</v>
      </c>
      <c r="D16" s="68">
        <v>20.29</v>
      </c>
      <c r="E16" s="17">
        <f t="shared" si="0"/>
        <v>28.897000000000006</v>
      </c>
      <c r="F16" s="19">
        <f t="shared" si="1"/>
        <v>1.6299269820396578</v>
      </c>
      <c r="G16" s="33">
        <f t="shared" si="2"/>
        <v>3.2570609761444551</v>
      </c>
      <c r="H16" s="155">
        <v>8872109</v>
      </c>
      <c r="I16" s="14"/>
      <c r="J16" s="12"/>
      <c r="K16" s="11"/>
    </row>
    <row r="17" spans="1:11" s="3" customFormat="1" ht="15.5" x14ac:dyDescent="0.35">
      <c r="A17" s="73">
        <v>2001</v>
      </c>
      <c r="B17" s="72">
        <v>45.2</v>
      </c>
      <c r="C17" s="68">
        <v>1.9450000000000001</v>
      </c>
      <c r="D17" s="68">
        <v>15.574999999999999</v>
      </c>
      <c r="E17" s="17">
        <f t="shared" si="0"/>
        <v>31.570000000000004</v>
      </c>
      <c r="F17" s="19">
        <f t="shared" si="1"/>
        <v>1.4317389927146025</v>
      </c>
      <c r="G17" s="33">
        <f t="shared" si="2"/>
        <v>3.5488019280662235</v>
      </c>
      <c r="H17" s="155">
        <v>8895960</v>
      </c>
      <c r="I17" s="14"/>
      <c r="J17" s="12"/>
      <c r="K17" s="11"/>
    </row>
    <row r="18" spans="1:11" s="3" customFormat="1" ht="15.5" x14ac:dyDescent="0.35">
      <c r="A18" s="73">
        <v>2002</v>
      </c>
      <c r="B18" s="72">
        <v>38.799999999999997</v>
      </c>
      <c r="C18" s="68">
        <v>5.8529999999999998</v>
      </c>
      <c r="D18" s="68">
        <v>8.952</v>
      </c>
      <c r="E18" s="17">
        <f t="shared" si="0"/>
        <v>35.701000000000001</v>
      </c>
      <c r="F18" s="19">
        <f t="shared" si="1"/>
        <v>1.0868042911963249</v>
      </c>
      <c r="G18" s="33">
        <f t="shared" si="2"/>
        <v>4.0001308689631934</v>
      </c>
      <c r="H18" s="155">
        <v>8924958</v>
      </c>
      <c r="I18" s="14"/>
      <c r="J18" s="12"/>
      <c r="K18" s="11"/>
    </row>
    <row r="19" spans="1:11" s="3" customFormat="1" ht="15.5" x14ac:dyDescent="0.35">
      <c r="A19" s="73">
        <v>2003</v>
      </c>
      <c r="B19" s="72">
        <v>40.9</v>
      </c>
      <c r="C19" s="68">
        <v>6.8630000000000004</v>
      </c>
      <c r="D19" s="68">
        <v>10.119</v>
      </c>
      <c r="E19" s="17">
        <f t="shared" si="0"/>
        <v>37.643999999999998</v>
      </c>
      <c r="F19" s="19">
        <f t="shared" si="1"/>
        <v>1.0864945276803741</v>
      </c>
      <c r="G19" s="33">
        <f t="shared" si="2"/>
        <v>4.2021698708528215</v>
      </c>
      <c r="H19" s="155">
        <v>8958229</v>
      </c>
      <c r="I19" s="14"/>
      <c r="J19" s="12"/>
      <c r="K19" s="11"/>
    </row>
    <row r="20" spans="1:11" s="3" customFormat="1" ht="15.5" x14ac:dyDescent="0.35">
      <c r="A20" s="73">
        <v>2004</v>
      </c>
      <c r="B20" s="72">
        <v>48.1</v>
      </c>
      <c r="C20" s="68">
        <v>7.4050000000000002</v>
      </c>
      <c r="D20" s="68">
        <v>29.265999999999998</v>
      </c>
      <c r="E20" s="17">
        <f t="shared" si="0"/>
        <v>26.239000000000004</v>
      </c>
      <c r="F20" s="19">
        <f t="shared" si="1"/>
        <v>1.8331491291588853</v>
      </c>
      <c r="G20" s="33">
        <f t="shared" si="2"/>
        <v>2.9175415084464604</v>
      </c>
      <c r="H20" s="155">
        <v>8993531</v>
      </c>
      <c r="I20" s="14"/>
      <c r="J20" s="12"/>
      <c r="K20" s="11"/>
    </row>
    <row r="21" spans="1:11" s="3" customFormat="1" ht="15.5" x14ac:dyDescent="0.35">
      <c r="A21" s="73">
        <v>2005</v>
      </c>
      <c r="B21" s="72">
        <v>48.5</v>
      </c>
      <c r="C21" s="68">
        <v>10.403</v>
      </c>
      <c r="D21" s="68">
        <v>35.015000000000001</v>
      </c>
      <c r="E21" s="17">
        <f t="shared" si="0"/>
        <v>23.887999999999998</v>
      </c>
      <c r="F21" s="19">
        <f t="shared" si="1"/>
        <v>2.030308104487609</v>
      </c>
      <c r="G21" s="33">
        <f t="shared" si="2"/>
        <v>2.6455295998525732</v>
      </c>
      <c r="H21" s="155">
        <v>9029572</v>
      </c>
      <c r="I21" s="14"/>
      <c r="J21" s="12"/>
      <c r="K21" s="11"/>
    </row>
    <row r="22" spans="1:11" s="3" customFormat="1" ht="15.5" x14ac:dyDescent="0.35">
      <c r="A22" s="73">
        <v>2006</v>
      </c>
      <c r="B22" s="72">
        <v>49.5</v>
      </c>
      <c r="C22" s="68">
        <v>16.23</v>
      </c>
      <c r="D22" s="68">
        <v>38.770000000000003</v>
      </c>
      <c r="E22" s="17">
        <f t="shared" si="0"/>
        <v>26.96</v>
      </c>
      <c r="F22" s="19">
        <f t="shared" si="1"/>
        <v>1.836053412462908</v>
      </c>
      <c r="G22" s="33">
        <f t="shared" si="2"/>
        <v>2.9689981965758729</v>
      </c>
      <c r="H22" s="155">
        <v>9080504</v>
      </c>
      <c r="I22" s="14"/>
      <c r="J22" s="12"/>
      <c r="K22" s="11"/>
    </row>
    <row r="23" spans="1:11" s="3" customFormat="1" ht="15.5" x14ac:dyDescent="0.35">
      <c r="A23" s="73">
        <v>2007</v>
      </c>
      <c r="B23" s="72">
        <v>51.7</v>
      </c>
      <c r="C23" s="68">
        <v>10.329000000000001</v>
      </c>
      <c r="D23" s="68">
        <v>44.52</v>
      </c>
      <c r="E23" s="17">
        <f t="shared" si="0"/>
        <v>17.509</v>
      </c>
      <c r="F23" s="19">
        <f t="shared" si="1"/>
        <v>2.9527671483237192</v>
      </c>
      <c r="G23" s="33">
        <f t="shared" si="2"/>
        <v>1.9139510184200159</v>
      </c>
      <c r="H23" s="155">
        <v>9148092</v>
      </c>
      <c r="I23" s="14"/>
      <c r="J23" s="12"/>
      <c r="K23" s="11"/>
    </row>
    <row r="24" spans="1:11" s="3" customFormat="1" ht="15.5" x14ac:dyDescent="0.35">
      <c r="A24" s="73">
        <v>2008</v>
      </c>
      <c r="B24" s="72">
        <v>57</v>
      </c>
      <c r="C24" s="68">
        <v>10.34</v>
      </c>
      <c r="D24" s="68">
        <v>53.113</v>
      </c>
      <c r="E24" s="17">
        <f t="shared" si="0"/>
        <v>14.227000000000004</v>
      </c>
      <c r="F24" s="19">
        <f t="shared" si="1"/>
        <v>4.0064665776340753</v>
      </c>
      <c r="G24" s="33">
        <f t="shared" si="2"/>
        <v>1.5431193223767925</v>
      </c>
      <c r="H24" s="155">
        <v>9219637</v>
      </c>
      <c r="I24" s="14"/>
      <c r="J24" s="12"/>
      <c r="K24" s="11"/>
    </row>
    <row r="25" spans="1:11" s="3" customFormat="1" ht="15.5" x14ac:dyDescent="0.35">
      <c r="A25" s="73">
        <v>2009</v>
      </c>
      <c r="B25" s="72">
        <v>57.6</v>
      </c>
      <c r="C25" s="68">
        <v>16.14</v>
      </c>
      <c r="D25" s="68">
        <v>58.250999999999998</v>
      </c>
      <c r="E25" s="17">
        <f t="shared" si="0"/>
        <v>15.489000000000011</v>
      </c>
      <c r="F25" s="19">
        <f t="shared" si="1"/>
        <v>3.7187681580476442</v>
      </c>
      <c r="G25" s="33">
        <f t="shared" si="2"/>
        <v>1.6657498536056576</v>
      </c>
      <c r="H25" s="155">
        <v>9298515</v>
      </c>
      <c r="I25" s="14"/>
      <c r="J25" s="12"/>
      <c r="K25" s="11"/>
    </row>
    <row r="26" spans="1:11" s="3" customFormat="1" ht="15.5" x14ac:dyDescent="0.35">
      <c r="A26" s="73">
        <v>2010</v>
      </c>
      <c r="B26" s="72">
        <v>48.9</v>
      </c>
      <c r="C26" s="68">
        <v>44.232999999999997</v>
      </c>
      <c r="D26" s="68">
        <v>54.774000000000001</v>
      </c>
      <c r="E26" s="17">
        <f t="shared" si="0"/>
        <v>38.358999999999995</v>
      </c>
      <c r="F26" s="19">
        <f t="shared" si="1"/>
        <v>1.2747986131025315</v>
      </c>
      <c r="G26" s="33">
        <f t="shared" si="2"/>
        <v>4.0902628094354885</v>
      </c>
      <c r="H26" s="155">
        <v>9378126</v>
      </c>
      <c r="I26" s="14"/>
      <c r="J26" s="12"/>
      <c r="K26" s="11"/>
    </row>
    <row r="27" spans="1:11" s="3" customFormat="1" ht="15.5" x14ac:dyDescent="0.35">
      <c r="A27" s="73">
        <v>2011</v>
      </c>
      <c r="B27" s="72">
        <v>50.7</v>
      </c>
      <c r="C27" s="68">
        <v>15.845000000000001</v>
      </c>
      <c r="D27" s="68">
        <v>49.927</v>
      </c>
      <c r="E27" s="17">
        <f t="shared" si="0"/>
        <v>16.618000000000002</v>
      </c>
      <c r="F27" s="19">
        <f t="shared" si="1"/>
        <v>3.0509086532675411</v>
      </c>
      <c r="G27" s="33">
        <f t="shared" si="2"/>
        <v>1.7586650739413472</v>
      </c>
      <c r="H27" s="155">
        <v>9449212.5</v>
      </c>
      <c r="I27" s="14"/>
      <c r="J27" s="12"/>
      <c r="K27" s="11"/>
    </row>
    <row r="28" spans="1:11" s="3" customFormat="1" ht="15.5" x14ac:dyDescent="0.35">
      <c r="A28" s="73">
        <v>2012</v>
      </c>
      <c r="B28" s="72">
        <v>61.9</v>
      </c>
      <c r="C28" s="68">
        <v>25.815000000000001</v>
      </c>
      <c r="D28" s="68">
        <v>62.838999999999999</v>
      </c>
      <c r="E28" s="17">
        <f t="shared" si="0"/>
        <v>24.876000000000005</v>
      </c>
      <c r="F28" s="19">
        <f t="shared" si="1"/>
        <v>2.488342177198906</v>
      </c>
      <c r="G28" s="33">
        <f t="shared" si="2"/>
        <v>2.6131970442594232</v>
      </c>
      <c r="H28" s="155">
        <v>9519374</v>
      </c>
      <c r="I28" s="14"/>
      <c r="J28" s="12"/>
      <c r="K28" s="11"/>
    </row>
    <row r="29" spans="1:11" s="3" customFormat="1" ht="15.5" x14ac:dyDescent="0.35">
      <c r="A29" s="42">
        <v>2013</v>
      </c>
      <c r="B29" s="16">
        <v>73.8</v>
      </c>
      <c r="C29" s="18">
        <v>17.012</v>
      </c>
      <c r="D29" s="18">
        <v>81.933999999999997</v>
      </c>
      <c r="E29" s="17">
        <f t="shared" si="0"/>
        <v>8.8780000000000001</v>
      </c>
      <c r="F29" s="19">
        <f t="shared" si="1"/>
        <v>8.3126830367199815</v>
      </c>
      <c r="G29" s="33">
        <f t="shared" si="2"/>
        <v>0.9247552062660862</v>
      </c>
      <c r="H29" s="155">
        <v>9600378.5</v>
      </c>
      <c r="I29" s="14"/>
      <c r="J29" s="12"/>
      <c r="K29" s="11"/>
    </row>
    <row r="30" spans="1:11" s="3" customFormat="1" ht="15.5" x14ac:dyDescent="0.35">
      <c r="A30" s="42">
        <v>2014</v>
      </c>
      <c r="B30" s="16">
        <v>89.16</v>
      </c>
      <c r="C30" s="18">
        <v>14.525</v>
      </c>
      <c r="D30" s="18">
        <v>99.483000000000004</v>
      </c>
      <c r="E30" s="17">
        <f t="shared" si="0"/>
        <v>4.2019999999999982</v>
      </c>
      <c r="F30" s="19">
        <f t="shared" si="1"/>
        <v>21.218467396477877</v>
      </c>
      <c r="G30" s="35">
        <f t="shared" si="2"/>
        <v>0.43336969327749425</v>
      </c>
      <c r="H30" s="156">
        <v>9696109.5</v>
      </c>
      <c r="I30" s="14"/>
      <c r="J30" s="12"/>
      <c r="K30" s="11"/>
    </row>
    <row r="31" spans="1:11" s="3" customFormat="1" ht="15.5" x14ac:dyDescent="0.35">
      <c r="A31" s="42" t="s">
        <v>14</v>
      </c>
      <c r="B31" s="16">
        <v>84.03</v>
      </c>
      <c r="C31" s="18">
        <v>14.818</v>
      </c>
      <c r="D31" s="18">
        <v>104.295</v>
      </c>
      <c r="E31" s="43">
        <f t="shared" si="0"/>
        <v>-5.4470000000000027</v>
      </c>
      <c r="F31" s="44">
        <f t="shared" si="1"/>
        <v>-15.426840462639978</v>
      </c>
      <c r="G31" s="45">
        <f t="shared" si="2"/>
        <v>-0.5558624971502738</v>
      </c>
      <c r="H31" s="156">
        <v>9799186</v>
      </c>
      <c r="I31" s="14"/>
      <c r="J31" s="12"/>
      <c r="K31" s="11"/>
    </row>
    <row r="32" spans="1:11" s="3" customFormat="1" ht="15.5" x14ac:dyDescent="0.35">
      <c r="A32" s="42" t="s">
        <v>15</v>
      </c>
      <c r="B32" s="16">
        <v>75.930000000000007</v>
      </c>
      <c r="C32" s="18">
        <v>15.396000000000001</v>
      </c>
      <c r="D32" s="18">
        <v>93.686000000000007</v>
      </c>
      <c r="E32" s="43">
        <f t="shared" si="0"/>
        <v>-2.3599999999999994</v>
      </c>
      <c r="F32" s="44">
        <f t="shared" si="1"/>
        <v>-32.173728813559336</v>
      </c>
      <c r="G32" s="45">
        <f t="shared" si="2"/>
        <v>-0.23782926378238214</v>
      </c>
      <c r="H32" s="156">
        <v>9923085</v>
      </c>
      <c r="I32" s="14"/>
      <c r="J32" s="12"/>
      <c r="K32" s="11"/>
    </row>
    <row r="33" spans="1:11" s="3" customFormat="1" ht="15.5" x14ac:dyDescent="0.35">
      <c r="A33" s="42">
        <v>2017</v>
      </c>
      <c r="B33" s="16">
        <v>78.98</v>
      </c>
      <c r="C33" s="18">
        <v>17.905000000000001</v>
      </c>
      <c r="D33" s="18">
        <v>87.542000000000002</v>
      </c>
      <c r="E33" s="17">
        <f t="shared" si="0"/>
        <v>9.3430000000000035</v>
      </c>
      <c r="F33" s="19">
        <f t="shared" si="1"/>
        <v>8.4533875628812982</v>
      </c>
      <c r="G33" s="74">
        <f t="shared" si="2"/>
        <v>0.92894024700981537</v>
      </c>
      <c r="H33" s="156">
        <v>10057697.5</v>
      </c>
      <c r="I33" s="14"/>
      <c r="J33" s="12"/>
      <c r="K33" s="11"/>
    </row>
    <row r="34" spans="1:11" s="3" customFormat="1" ht="15.5" x14ac:dyDescent="0.35">
      <c r="A34" s="42">
        <v>2018</v>
      </c>
      <c r="B34" s="16">
        <v>82.2</v>
      </c>
      <c r="C34" s="18">
        <v>16.847000000000001</v>
      </c>
      <c r="D34" s="18">
        <v>82.534999999999997</v>
      </c>
      <c r="E34" s="17">
        <f t="shared" si="0"/>
        <v>16.512</v>
      </c>
      <c r="F34" s="19">
        <f t="shared" si="1"/>
        <v>4.9781976744186043</v>
      </c>
      <c r="G34" s="74">
        <f t="shared" si="2"/>
        <v>1.6227669326053944</v>
      </c>
      <c r="H34" s="156">
        <v>10175213.5</v>
      </c>
      <c r="I34" s="14"/>
      <c r="J34" s="12"/>
      <c r="K34" s="11"/>
    </row>
    <row r="35" spans="1:11" s="3" customFormat="1" ht="15.5" x14ac:dyDescent="0.35">
      <c r="A35" s="42">
        <v>2019</v>
      </c>
      <c r="B35" s="16">
        <v>76.87</v>
      </c>
      <c r="C35" s="18">
        <v>16.265999999999998</v>
      </c>
      <c r="D35" s="18">
        <v>78.587000000000003</v>
      </c>
      <c r="E35" s="17">
        <f t="shared" si="0"/>
        <v>14.548999999999992</v>
      </c>
      <c r="F35" s="19">
        <f t="shared" si="1"/>
        <v>5.2835246408687917</v>
      </c>
      <c r="G35" s="74">
        <f t="shared" si="2"/>
        <v>1.415425619524759</v>
      </c>
      <c r="H35" s="156">
        <v>10278887</v>
      </c>
      <c r="J35" s="12"/>
      <c r="K35" s="11"/>
    </row>
    <row r="36" spans="1:11" s="3" customFormat="1" ht="15.5" x14ac:dyDescent="0.35">
      <c r="A36" s="42">
        <v>2020</v>
      </c>
      <c r="B36" s="16">
        <v>65.84</v>
      </c>
      <c r="C36" s="18">
        <v>14.301</v>
      </c>
      <c r="D36" s="18">
        <v>77.786000000000001</v>
      </c>
      <c r="E36" s="17">
        <f t="shared" si="0"/>
        <v>2.355000000000004</v>
      </c>
      <c r="F36" s="19">
        <f t="shared" si="1"/>
        <v>27.957537154989339</v>
      </c>
      <c r="G36" s="74">
        <f t="shared" si="2"/>
        <v>0.22746058750317083</v>
      </c>
      <c r="H36" s="156">
        <v>10353442</v>
      </c>
      <c r="J36" s="12"/>
      <c r="K36" s="11"/>
    </row>
    <row r="37" spans="1:11" s="3" customFormat="1" ht="15.5" x14ac:dyDescent="0.35">
      <c r="A37" s="102" t="s">
        <v>57</v>
      </c>
      <c r="B37" s="103">
        <v>66.08</v>
      </c>
      <c r="C37" s="96">
        <v>12.268000000000001</v>
      </c>
      <c r="D37" s="96">
        <v>92.335999999999999</v>
      </c>
      <c r="E37" s="77">
        <f t="shared" si="0"/>
        <v>-13.988</v>
      </c>
      <c r="F37" s="78">
        <f t="shared" si="1"/>
        <v>-4.724049185015728</v>
      </c>
      <c r="G37" s="79">
        <f t="shared" si="2"/>
        <v>-1.3429583804352048</v>
      </c>
      <c r="H37" s="156">
        <v>10415810.5</v>
      </c>
      <c r="J37" s="12"/>
      <c r="K37" s="11"/>
    </row>
    <row r="38" spans="1:11" s="3" customFormat="1" ht="15.5" x14ac:dyDescent="0.35">
      <c r="A38" s="42" t="s">
        <v>59</v>
      </c>
      <c r="B38" s="16">
        <v>66.52</v>
      </c>
      <c r="C38" s="18">
        <v>16.994</v>
      </c>
      <c r="D38" s="18">
        <v>90.986999999999995</v>
      </c>
      <c r="E38" s="77">
        <f t="shared" si="0"/>
        <v>-7.472999999999999</v>
      </c>
      <c r="F38" s="78">
        <f t="shared" si="1"/>
        <v>-8.9013782951960394</v>
      </c>
      <c r="G38" s="79">
        <f t="shared" si="2"/>
        <v>-0.71260055720729232</v>
      </c>
      <c r="H38" s="156">
        <v>10486941</v>
      </c>
      <c r="J38" s="12"/>
      <c r="K38" s="11"/>
    </row>
    <row r="39" spans="1:11" s="3" customFormat="1" ht="15.5" x14ac:dyDescent="0.35">
      <c r="A39" s="42" t="s">
        <v>143</v>
      </c>
      <c r="B39" s="16">
        <v>65.83</v>
      </c>
      <c r="C39" s="18">
        <v>18.052</v>
      </c>
      <c r="D39" s="18">
        <v>96.067999999999998</v>
      </c>
      <c r="E39" s="77">
        <f>B39+C39-D39</f>
        <v>-12.185999999999993</v>
      </c>
      <c r="F39" s="78">
        <f>B39/E39</f>
        <v>-5.4021007713769933</v>
      </c>
      <c r="G39" s="79">
        <f>SUM(E39/H39)*1000000</f>
        <v>-1.1565366028032766</v>
      </c>
      <c r="H39" s="156">
        <v>10536631.5</v>
      </c>
      <c r="J39" s="12"/>
      <c r="K39" s="11"/>
    </row>
    <row r="40" spans="1:11" ht="15.5" x14ac:dyDescent="0.35">
      <c r="A40" s="42" t="s">
        <v>183</v>
      </c>
      <c r="B40" s="16">
        <v>65.06</v>
      </c>
      <c r="C40" s="18">
        <v>15.585000000000001</v>
      </c>
      <c r="D40" s="18">
        <v>95.747</v>
      </c>
      <c r="E40" s="77">
        <f>B40+C40-D40</f>
        <v>-15.10199999999999</v>
      </c>
      <c r="F40" s="78">
        <f>B40/E40</f>
        <v>-4.3080386703747875</v>
      </c>
      <c r="G40" s="79">
        <f>SUM(E40/H40)*1000000</f>
        <v>-1.4288000468508653</v>
      </c>
      <c r="H40" s="156">
        <v>10569708.5</v>
      </c>
    </row>
    <row r="41" spans="1:11" x14ac:dyDescent="0.3">
      <c r="A41" s="3" t="s">
        <v>56</v>
      </c>
    </row>
    <row r="42" spans="1:11" ht="14.5" x14ac:dyDescent="0.35">
      <c r="A42" s="5" t="s">
        <v>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1"/>
  <sheetViews>
    <sheetView topLeftCell="A16" zoomScaleNormal="100" workbookViewId="0">
      <selection activeCell="G71" sqref="G71"/>
    </sheetView>
  </sheetViews>
  <sheetFormatPr defaultRowHeight="14" x14ac:dyDescent="0.3"/>
  <cols>
    <col min="1" max="1" width="10.1640625" customWidth="1"/>
    <col min="2" max="2" width="15.08203125" customWidth="1"/>
    <col min="3" max="3" width="10.25" customWidth="1"/>
    <col min="4" max="4" width="10.58203125" customWidth="1"/>
    <col min="5" max="5" width="20.5" customWidth="1"/>
    <col min="6" max="6" width="19.75" customWidth="1"/>
    <col min="7" max="7" width="19.25" customWidth="1"/>
    <col min="8" max="8" width="14" customWidth="1"/>
  </cols>
  <sheetData>
    <row r="1" spans="1:17" ht="18" x14ac:dyDescent="0.4">
      <c r="A1" s="36" t="s">
        <v>16</v>
      </c>
    </row>
    <row r="2" spans="1:17" ht="15.5" x14ac:dyDescent="0.35">
      <c r="A2" s="37" t="s">
        <v>17</v>
      </c>
    </row>
    <row r="4" spans="1:17" ht="15.5" x14ac:dyDescent="0.35">
      <c r="A4" s="138" t="s">
        <v>129</v>
      </c>
    </row>
    <row r="5" spans="1:17" x14ac:dyDescent="0.3">
      <c r="A5" s="139" t="s">
        <v>125</v>
      </c>
    </row>
    <row r="6" spans="1:17" x14ac:dyDescent="0.3">
      <c r="A6" s="139" t="s">
        <v>126</v>
      </c>
    </row>
    <row r="7" spans="1:17" x14ac:dyDescent="0.3">
      <c r="A7" s="139" t="s">
        <v>127</v>
      </c>
    </row>
    <row r="8" spans="1:17" x14ac:dyDescent="0.3">
      <c r="A8" s="139" t="s">
        <v>184</v>
      </c>
    </row>
    <row r="9" spans="1:17" s="3" customFormat="1" ht="16" thickBot="1" x14ac:dyDescent="0.4">
      <c r="B9" s="40"/>
      <c r="C9" s="40"/>
      <c r="D9" s="40"/>
      <c r="E9" s="40"/>
      <c r="F9" s="40"/>
      <c r="G9" s="40"/>
      <c r="I9" s="11"/>
      <c r="J9" s="12"/>
      <c r="K9" s="11"/>
    </row>
    <row r="10" spans="1:17" s="3" customFormat="1" ht="31.5" thickBot="1" x14ac:dyDescent="0.35">
      <c r="A10" s="65" t="s">
        <v>51</v>
      </c>
      <c r="B10" s="65" t="s">
        <v>2</v>
      </c>
      <c r="C10" s="65" t="s">
        <v>3</v>
      </c>
      <c r="D10" s="65" t="s">
        <v>4</v>
      </c>
      <c r="E10" s="65" t="s">
        <v>5</v>
      </c>
      <c r="F10" s="65" t="s">
        <v>185</v>
      </c>
      <c r="G10" s="65" t="s">
        <v>6</v>
      </c>
      <c r="H10" s="66" t="s">
        <v>7</v>
      </c>
      <c r="I10" s="12"/>
    </row>
    <row r="11" spans="1:17" s="1" customFormat="1" ht="15.5" x14ac:dyDescent="0.35">
      <c r="A11" s="73">
        <v>1995</v>
      </c>
      <c r="B11" s="72">
        <v>251</v>
      </c>
      <c r="C11" s="68">
        <v>10.599</v>
      </c>
      <c r="D11" s="72">
        <v>11.346</v>
      </c>
      <c r="E11" s="17">
        <f t="shared" ref="E11:E38" si="0">B11+C11-D11</f>
        <v>250.25299999999999</v>
      </c>
      <c r="F11" s="19">
        <f t="shared" ref="F11:F38" si="1">B11/E11</f>
        <v>1.0029849792010486</v>
      </c>
      <c r="G11" s="33">
        <f t="shared" ref="G11:G38" si="2">SUM(E11/H11)*1000000</f>
        <v>28.317183962516079</v>
      </c>
      <c r="H11" s="155">
        <v>8837496</v>
      </c>
      <c r="I11" s="46"/>
      <c r="Q11" s="47"/>
    </row>
    <row r="12" spans="1:17" s="3" customFormat="1" ht="15.5" x14ac:dyDescent="0.35">
      <c r="A12" s="73">
        <v>1996</v>
      </c>
      <c r="B12" s="72">
        <v>245</v>
      </c>
      <c r="C12" s="68">
        <v>8.8019999999999996</v>
      </c>
      <c r="D12" s="72">
        <v>10.548999999999999</v>
      </c>
      <c r="E12" s="17">
        <f t="shared" si="0"/>
        <v>243.25299999999999</v>
      </c>
      <c r="F12" s="19">
        <f t="shared" si="1"/>
        <v>1.0071818230402092</v>
      </c>
      <c r="G12" s="33">
        <f t="shared" si="2"/>
        <v>27.50331024968175</v>
      </c>
      <c r="H12" s="155">
        <v>8844499</v>
      </c>
      <c r="I12" s="48"/>
      <c r="Q12" s="49"/>
    </row>
    <row r="13" spans="1:17" s="3" customFormat="1" ht="15.5" x14ac:dyDescent="0.35">
      <c r="A13" s="73">
        <v>1997</v>
      </c>
      <c r="B13" s="72">
        <v>238</v>
      </c>
      <c r="C13" s="68">
        <v>10.33</v>
      </c>
      <c r="D13" s="72">
        <v>9.3480000000000008</v>
      </c>
      <c r="E13" s="17">
        <f t="shared" si="0"/>
        <v>238.982</v>
      </c>
      <c r="F13" s="19">
        <f t="shared" si="1"/>
        <v>0.99589090391744983</v>
      </c>
      <c r="G13" s="33">
        <f t="shared" si="2"/>
        <v>27.010864497534648</v>
      </c>
      <c r="H13" s="155">
        <v>8847625</v>
      </c>
      <c r="Q13" s="49"/>
    </row>
    <row r="14" spans="1:17" s="3" customFormat="1" ht="15.5" x14ac:dyDescent="0.35">
      <c r="A14" s="73">
        <v>1998</v>
      </c>
      <c r="B14" s="72">
        <v>265</v>
      </c>
      <c r="C14" s="68">
        <v>9.5540000000000003</v>
      </c>
      <c r="D14" s="72">
        <v>6.952</v>
      </c>
      <c r="E14" s="17">
        <f t="shared" si="0"/>
        <v>267.60199999999998</v>
      </c>
      <c r="F14" s="19">
        <f t="shared" si="1"/>
        <v>0.99027660480863378</v>
      </c>
      <c r="G14" s="33">
        <f t="shared" si="2"/>
        <v>30.234190071532247</v>
      </c>
      <c r="H14" s="155">
        <v>8850973</v>
      </c>
      <c r="I14" s="21"/>
      <c r="Q14" s="49"/>
    </row>
    <row r="15" spans="1:17" s="3" customFormat="1" ht="15.5" x14ac:dyDescent="0.35">
      <c r="A15" s="73">
        <v>1999</v>
      </c>
      <c r="B15" s="72">
        <v>268</v>
      </c>
      <c r="C15" s="68">
        <v>15.606999999999999</v>
      </c>
      <c r="D15" s="72">
        <v>5.7759999999999998</v>
      </c>
      <c r="E15" s="17">
        <f t="shared" si="0"/>
        <v>277.83099999999996</v>
      </c>
      <c r="F15" s="19">
        <f t="shared" si="1"/>
        <v>0.96461517973156352</v>
      </c>
      <c r="G15" s="33">
        <f t="shared" si="2"/>
        <v>31.365426963625808</v>
      </c>
      <c r="H15" s="155">
        <v>8857874</v>
      </c>
      <c r="I15" s="21"/>
      <c r="Q15" s="49"/>
    </row>
    <row r="16" spans="1:17" s="3" customFormat="1" ht="15.5" x14ac:dyDescent="0.35">
      <c r="A16" s="73">
        <v>2000</v>
      </c>
      <c r="B16" s="72">
        <v>261</v>
      </c>
      <c r="C16" s="68">
        <v>14.977</v>
      </c>
      <c r="D16" s="72">
        <v>4.4610000000000003</v>
      </c>
      <c r="E16" s="17">
        <f t="shared" si="0"/>
        <v>271.51599999999996</v>
      </c>
      <c r="F16" s="19">
        <f t="shared" si="1"/>
        <v>0.96126931746195454</v>
      </c>
      <c r="G16" s="33">
        <f t="shared" si="2"/>
        <v>30.603321036745601</v>
      </c>
      <c r="H16" s="155">
        <v>8872109</v>
      </c>
      <c r="I16" s="21"/>
      <c r="Q16" s="49"/>
    </row>
    <row r="17" spans="1:17" s="3" customFormat="1" ht="15.5" x14ac:dyDescent="0.35">
      <c r="A17" s="73">
        <v>2001</v>
      </c>
      <c r="B17" s="72">
        <v>260</v>
      </c>
      <c r="C17" s="68">
        <v>27.841000000000001</v>
      </c>
      <c r="D17" s="72">
        <v>3.907</v>
      </c>
      <c r="E17" s="17">
        <f t="shared" si="0"/>
        <v>283.93400000000003</v>
      </c>
      <c r="F17" s="19">
        <f t="shared" si="1"/>
        <v>0.91570576260680292</v>
      </c>
      <c r="G17" s="33">
        <f t="shared" si="2"/>
        <v>31.917184879428415</v>
      </c>
      <c r="H17" s="155">
        <v>8895960</v>
      </c>
      <c r="I17" s="21"/>
      <c r="Q17" s="49"/>
    </row>
    <row r="18" spans="1:17" s="3" customFormat="1" ht="15.5" x14ac:dyDescent="0.35">
      <c r="A18" s="73">
        <v>2002</v>
      </c>
      <c r="B18" s="72">
        <v>269</v>
      </c>
      <c r="C18" s="68">
        <v>29.84</v>
      </c>
      <c r="D18" s="72">
        <v>1.4590000000000001</v>
      </c>
      <c r="E18" s="17">
        <f t="shared" si="0"/>
        <v>297.38099999999997</v>
      </c>
      <c r="F18" s="19">
        <f t="shared" si="1"/>
        <v>0.90456350607469882</v>
      </c>
      <c r="G18" s="33">
        <f t="shared" si="2"/>
        <v>33.320156800737877</v>
      </c>
      <c r="H18" s="155">
        <v>8924958</v>
      </c>
      <c r="I18" s="21"/>
      <c r="Q18" s="49"/>
    </row>
    <row r="19" spans="1:17" s="3" customFormat="1" ht="15.5" x14ac:dyDescent="0.35">
      <c r="A19" s="73">
        <v>2003</v>
      </c>
      <c r="B19" s="72">
        <v>266</v>
      </c>
      <c r="C19" s="68">
        <v>36.856999999999999</v>
      </c>
      <c r="D19" s="72">
        <v>2.1259999999999999</v>
      </c>
      <c r="E19" s="17">
        <f t="shared" si="0"/>
        <v>300.73099999999999</v>
      </c>
      <c r="F19" s="19">
        <f t="shared" si="1"/>
        <v>0.88451140720444521</v>
      </c>
      <c r="G19" s="33">
        <f t="shared" si="2"/>
        <v>33.570363070647112</v>
      </c>
      <c r="H19" s="155">
        <v>8958229</v>
      </c>
      <c r="I19" s="21"/>
      <c r="Q19" s="49"/>
    </row>
    <row r="20" spans="1:17" s="3" customFormat="1" ht="15.5" x14ac:dyDescent="0.35">
      <c r="A20" s="73">
        <v>2004</v>
      </c>
      <c r="B20" s="72">
        <v>263</v>
      </c>
      <c r="C20" s="68">
        <v>42.534999999999997</v>
      </c>
      <c r="D20" s="72">
        <v>6.7850000000000001</v>
      </c>
      <c r="E20" s="17">
        <f t="shared" si="0"/>
        <v>298.74999999999994</v>
      </c>
      <c r="F20" s="19">
        <f t="shared" si="1"/>
        <v>0.88033472803347301</v>
      </c>
      <c r="G20" s="33">
        <f t="shared" si="2"/>
        <v>33.218321035419784</v>
      </c>
      <c r="H20" s="155">
        <v>8993531</v>
      </c>
      <c r="I20" s="21"/>
      <c r="Q20" s="49"/>
    </row>
    <row r="21" spans="1:17" s="3" customFormat="1" ht="15.5" x14ac:dyDescent="0.35">
      <c r="A21" s="73">
        <v>2005</v>
      </c>
      <c r="B21" s="72">
        <v>265</v>
      </c>
      <c r="C21" s="68">
        <v>48.279000000000003</v>
      </c>
      <c r="D21" s="72">
        <v>5.9960000000000004</v>
      </c>
      <c r="E21" s="17">
        <f t="shared" si="0"/>
        <v>307.28300000000002</v>
      </c>
      <c r="F21" s="19">
        <f t="shared" si="1"/>
        <v>0.86239720388046193</v>
      </c>
      <c r="G21" s="33">
        <f t="shared" si="2"/>
        <v>34.030738112504118</v>
      </c>
      <c r="H21" s="155">
        <v>9029572</v>
      </c>
      <c r="I21" s="21"/>
      <c r="Q21" s="49"/>
    </row>
    <row r="22" spans="1:17" s="3" customFormat="1" ht="15.5" x14ac:dyDescent="0.35">
      <c r="A22" s="73">
        <v>2006</v>
      </c>
      <c r="B22" s="72">
        <v>267</v>
      </c>
      <c r="C22" s="68">
        <v>52.645000000000003</v>
      </c>
      <c r="D22" s="72">
        <v>5.88</v>
      </c>
      <c r="E22" s="17">
        <f t="shared" si="0"/>
        <v>313.76499999999999</v>
      </c>
      <c r="F22" s="19">
        <f t="shared" si="1"/>
        <v>0.85095533281277391</v>
      </c>
      <c r="G22" s="33">
        <f t="shared" si="2"/>
        <v>34.55369878147733</v>
      </c>
      <c r="H22" s="155">
        <v>9080504</v>
      </c>
      <c r="I22" s="14"/>
      <c r="Q22" s="49"/>
    </row>
    <row r="23" spans="1:17" s="3" customFormat="1" ht="15.5" x14ac:dyDescent="0.35">
      <c r="A23" s="73">
        <v>2007</v>
      </c>
      <c r="B23" s="72">
        <v>265</v>
      </c>
      <c r="C23" s="68">
        <v>59.372</v>
      </c>
      <c r="D23" s="72">
        <v>5.968</v>
      </c>
      <c r="E23" s="17">
        <f t="shared" si="0"/>
        <v>318.404</v>
      </c>
      <c r="F23" s="19">
        <f t="shared" si="1"/>
        <v>0.83227597643245688</v>
      </c>
      <c r="G23" s="33">
        <f t="shared" si="2"/>
        <v>34.805509170655476</v>
      </c>
      <c r="H23" s="155">
        <v>9148092</v>
      </c>
      <c r="I23" s="14"/>
      <c r="Q23" s="49"/>
    </row>
    <row r="24" spans="1:17" s="3" customFormat="1" ht="15.5" x14ac:dyDescent="0.35">
      <c r="A24" s="73">
        <v>2008</v>
      </c>
      <c r="B24" s="72">
        <v>272</v>
      </c>
      <c r="C24" s="68">
        <v>66.825999999999993</v>
      </c>
      <c r="D24" s="72">
        <v>6.3710000000000004</v>
      </c>
      <c r="E24" s="17">
        <f t="shared" si="0"/>
        <v>332.45500000000004</v>
      </c>
      <c r="F24" s="19">
        <f t="shared" si="1"/>
        <v>0.81815584064008651</v>
      </c>
      <c r="G24" s="33">
        <f t="shared" si="2"/>
        <v>36.059445724381561</v>
      </c>
      <c r="H24" s="155">
        <v>9219637</v>
      </c>
      <c r="I24" s="14"/>
    </row>
    <row r="25" spans="1:17" s="3" customFormat="1" ht="15.5" x14ac:dyDescent="0.35">
      <c r="A25" s="73">
        <v>2009</v>
      </c>
      <c r="B25" s="72">
        <v>264</v>
      </c>
      <c r="C25" s="68">
        <v>67.224999999999994</v>
      </c>
      <c r="D25" s="72">
        <v>7.6070000000000002</v>
      </c>
      <c r="E25" s="17">
        <f t="shared" si="0"/>
        <v>323.61799999999999</v>
      </c>
      <c r="F25" s="19">
        <f t="shared" si="1"/>
        <v>0.81577662552762831</v>
      </c>
      <c r="G25" s="33">
        <f t="shared" si="2"/>
        <v>34.803191692436911</v>
      </c>
      <c r="H25" s="155">
        <v>9298515</v>
      </c>
      <c r="I25" s="14"/>
    </row>
    <row r="26" spans="1:17" s="3" customFormat="1" ht="15.5" x14ac:dyDescent="0.35">
      <c r="A26" s="73">
        <v>2010</v>
      </c>
      <c r="B26" s="72">
        <v>264</v>
      </c>
      <c r="C26" s="68">
        <v>72.13</v>
      </c>
      <c r="D26" s="72">
        <v>10.135999999999999</v>
      </c>
      <c r="E26" s="17">
        <f t="shared" si="0"/>
        <v>325.99399999999997</v>
      </c>
      <c r="F26" s="19">
        <f t="shared" si="1"/>
        <v>0.80983085578262182</v>
      </c>
      <c r="G26" s="33">
        <f t="shared" si="2"/>
        <v>34.761102591285294</v>
      </c>
      <c r="H26" s="155">
        <v>9378126</v>
      </c>
      <c r="I26" s="14"/>
    </row>
    <row r="27" spans="1:17" s="3" customFormat="1" ht="15.5" x14ac:dyDescent="0.35">
      <c r="A27" s="73">
        <v>2011</v>
      </c>
      <c r="B27" s="72">
        <v>262</v>
      </c>
      <c r="C27" s="68">
        <v>76.260999999999996</v>
      </c>
      <c r="D27" s="72">
        <v>10.775</v>
      </c>
      <c r="E27" s="17">
        <f t="shared" si="0"/>
        <v>327.48599999999999</v>
      </c>
      <c r="F27" s="19">
        <f t="shared" si="1"/>
        <v>0.80003419993526448</v>
      </c>
      <c r="G27" s="33">
        <f t="shared" si="2"/>
        <v>34.657491298878085</v>
      </c>
      <c r="H27" s="155">
        <v>9449212.5</v>
      </c>
      <c r="I27" s="14"/>
    </row>
    <row r="28" spans="1:17" s="3" customFormat="1" ht="15.5" x14ac:dyDescent="0.35">
      <c r="A28" s="73">
        <v>2012</v>
      </c>
      <c r="B28" s="72">
        <v>254</v>
      </c>
      <c r="C28" s="68">
        <v>88.152000000000001</v>
      </c>
      <c r="D28" s="72">
        <v>9.2919999999999998</v>
      </c>
      <c r="E28" s="17">
        <f t="shared" si="0"/>
        <v>332.86</v>
      </c>
      <c r="F28" s="19">
        <f t="shared" si="1"/>
        <v>0.76308357868172805</v>
      </c>
      <c r="G28" s="33">
        <f t="shared" si="2"/>
        <v>34.966584987626291</v>
      </c>
      <c r="H28" s="155">
        <v>9519374</v>
      </c>
      <c r="I28" s="14"/>
    </row>
    <row r="29" spans="1:17" s="3" customFormat="1" ht="15.5" x14ac:dyDescent="0.35">
      <c r="A29" s="42">
        <v>2013</v>
      </c>
      <c r="B29" s="72">
        <v>249</v>
      </c>
      <c r="C29" s="18">
        <v>97.477999999999994</v>
      </c>
      <c r="D29" s="72">
        <v>13.349</v>
      </c>
      <c r="E29" s="17">
        <f t="shared" si="0"/>
        <v>333.12900000000002</v>
      </c>
      <c r="F29" s="19">
        <f t="shared" si="1"/>
        <v>0.74745819187161722</v>
      </c>
      <c r="G29" s="33">
        <f t="shared" si="2"/>
        <v>34.699569397185748</v>
      </c>
      <c r="H29" s="155">
        <v>9600378.5</v>
      </c>
      <c r="I29" s="14"/>
    </row>
    <row r="30" spans="1:17" s="3" customFormat="1" ht="15.5" x14ac:dyDescent="0.35">
      <c r="A30" s="42">
        <v>2014</v>
      </c>
      <c r="B30" s="16">
        <v>246.93</v>
      </c>
      <c r="C30" s="18">
        <v>106.477</v>
      </c>
      <c r="D30" s="16">
        <v>14.32</v>
      </c>
      <c r="E30" s="17">
        <f t="shared" si="0"/>
        <v>339.08700000000005</v>
      </c>
      <c r="F30" s="19">
        <f t="shared" si="1"/>
        <v>0.72822019127834436</v>
      </c>
      <c r="G30" s="35">
        <f t="shared" si="2"/>
        <v>34.971449115751021</v>
      </c>
      <c r="H30" s="156">
        <v>9696109.5</v>
      </c>
      <c r="I30" s="14"/>
    </row>
    <row r="31" spans="1:17" s="3" customFormat="1" ht="15.5" x14ac:dyDescent="0.35">
      <c r="A31" s="42">
        <v>2015</v>
      </c>
      <c r="B31" s="16">
        <v>245.68</v>
      </c>
      <c r="C31" s="18">
        <v>102.77800000000001</v>
      </c>
      <c r="D31" s="16">
        <v>13.818</v>
      </c>
      <c r="E31" s="17">
        <f t="shared" si="0"/>
        <v>334.64000000000004</v>
      </c>
      <c r="F31" s="19">
        <f t="shared" si="1"/>
        <v>0.73416208462825716</v>
      </c>
      <c r="G31" s="35">
        <f t="shared" si="2"/>
        <v>34.149775297662487</v>
      </c>
      <c r="H31" s="156">
        <v>9799186</v>
      </c>
      <c r="I31" s="14"/>
    </row>
    <row r="32" spans="1:17" s="3" customFormat="1" ht="15.5" x14ac:dyDescent="0.35">
      <c r="A32" s="42">
        <v>2016</v>
      </c>
      <c r="B32" s="16">
        <v>242.13</v>
      </c>
      <c r="C32" s="18">
        <v>94.26</v>
      </c>
      <c r="D32" s="16">
        <v>13.025</v>
      </c>
      <c r="E32" s="17">
        <f t="shared" si="0"/>
        <v>323.36500000000001</v>
      </c>
      <c r="F32" s="19">
        <f t="shared" si="1"/>
        <v>0.74878233575062236</v>
      </c>
      <c r="G32" s="35">
        <f t="shared" si="2"/>
        <v>32.587144018216115</v>
      </c>
      <c r="H32" s="156">
        <v>9923085</v>
      </c>
      <c r="I32" s="14"/>
    </row>
    <row r="33" spans="1:9" s="3" customFormat="1" ht="15.5" x14ac:dyDescent="0.35">
      <c r="A33" s="42">
        <v>2017</v>
      </c>
      <c r="B33" s="16">
        <v>238.02</v>
      </c>
      <c r="C33" s="18">
        <v>89.081000000000003</v>
      </c>
      <c r="D33" s="16">
        <v>15.356</v>
      </c>
      <c r="E33" s="17">
        <f t="shared" si="0"/>
        <v>311.745</v>
      </c>
      <c r="F33" s="19">
        <f t="shared" si="1"/>
        <v>0.76350863686666992</v>
      </c>
      <c r="G33" s="35">
        <f t="shared" si="2"/>
        <v>30.995662774705647</v>
      </c>
      <c r="H33" s="156">
        <v>10057697.5</v>
      </c>
      <c r="I33" s="14"/>
    </row>
    <row r="34" spans="1:9" s="3" customFormat="1" ht="15.5" x14ac:dyDescent="0.35">
      <c r="A34" s="42">
        <v>2018</v>
      </c>
      <c r="B34" s="16">
        <v>237.21</v>
      </c>
      <c r="C34" s="18">
        <v>82.554000000000002</v>
      </c>
      <c r="D34" s="16">
        <v>17.355</v>
      </c>
      <c r="E34" s="17">
        <f t="shared" si="0"/>
        <v>302.40899999999999</v>
      </c>
      <c r="F34" s="19">
        <f t="shared" si="1"/>
        <v>0.78440125789907056</v>
      </c>
      <c r="G34" s="35">
        <f t="shared" si="2"/>
        <v>29.720162628528627</v>
      </c>
      <c r="H34" s="156">
        <v>10175213.5</v>
      </c>
      <c r="I34" s="14"/>
    </row>
    <row r="35" spans="1:9" s="3" customFormat="1" ht="15.5" x14ac:dyDescent="0.35">
      <c r="A35" s="42">
        <v>2019</v>
      </c>
      <c r="B35" s="16">
        <v>230.8</v>
      </c>
      <c r="C35" s="18">
        <v>89.891999999999996</v>
      </c>
      <c r="D35" s="16">
        <v>17.821999999999999</v>
      </c>
      <c r="E35" s="17">
        <f t="shared" si="0"/>
        <v>302.87</v>
      </c>
      <c r="F35" s="19">
        <f t="shared" si="1"/>
        <v>0.76204312081090897</v>
      </c>
      <c r="G35" s="35">
        <f t="shared" si="2"/>
        <v>29.465252414974501</v>
      </c>
      <c r="H35" s="156">
        <v>10278887</v>
      </c>
      <c r="I35" s="14"/>
    </row>
    <row r="36" spans="1:9" s="3" customFormat="1" ht="15.5" x14ac:dyDescent="0.35">
      <c r="A36" s="42">
        <v>2020</v>
      </c>
      <c r="B36" s="16">
        <v>236</v>
      </c>
      <c r="C36" s="18">
        <v>85.581999999999994</v>
      </c>
      <c r="D36" s="16">
        <v>22.396999999999998</v>
      </c>
      <c r="E36" s="17">
        <f t="shared" si="0"/>
        <v>299.185</v>
      </c>
      <c r="F36" s="19">
        <f t="shared" si="1"/>
        <v>0.78880959941173523</v>
      </c>
      <c r="G36" s="35">
        <f t="shared" si="2"/>
        <v>28.897153236575818</v>
      </c>
      <c r="H36" s="156">
        <v>10353442</v>
      </c>
      <c r="I36" s="14"/>
    </row>
    <row r="37" spans="1:9" s="3" customFormat="1" ht="15.5" x14ac:dyDescent="0.35">
      <c r="A37" s="102">
        <v>2021</v>
      </c>
      <c r="B37" s="103">
        <v>229.63</v>
      </c>
      <c r="C37" s="96">
        <v>83.56</v>
      </c>
      <c r="D37" s="103">
        <v>16.504999999999999</v>
      </c>
      <c r="E37" s="95">
        <f t="shared" si="0"/>
        <v>296.685</v>
      </c>
      <c r="F37" s="98">
        <f t="shared" si="1"/>
        <v>0.77398587727724688</v>
      </c>
      <c r="G37" s="101">
        <f t="shared" si="2"/>
        <v>28.484101165242976</v>
      </c>
      <c r="H37" s="156">
        <v>10415810.5</v>
      </c>
      <c r="I37" s="14"/>
    </row>
    <row r="38" spans="1:9" s="3" customFormat="1" ht="15.5" x14ac:dyDescent="0.35">
      <c r="A38" s="42">
        <v>2022</v>
      </c>
      <c r="B38" s="16">
        <v>224.79</v>
      </c>
      <c r="C38" s="18">
        <v>80.978999999999999</v>
      </c>
      <c r="D38" s="16">
        <v>15.032999999999999</v>
      </c>
      <c r="E38" s="17">
        <f t="shared" si="0"/>
        <v>290.73599999999999</v>
      </c>
      <c r="F38" s="19">
        <f t="shared" si="1"/>
        <v>0.77317566452038966</v>
      </c>
      <c r="G38" s="35">
        <f t="shared" si="2"/>
        <v>27.723623123273033</v>
      </c>
      <c r="H38" s="156">
        <v>10486941</v>
      </c>
      <c r="I38" s="14"/>
    </row>
    <row r="39" spans="1:9" s="3" customFormat="1" ht="15.5" x14ac:dyDescent="0.35">
      <c r="A39" s="42">
        <v>2023</v>
      </c>
      <c r="B39" s="16">
        <v>223.66</v>
      </c>
      <c r="C39" s="18">
        <v>78.674999999999997</v>
      </c>
      <c r="D39" s="16">
        <v>17.477</v>
      </c>
      <c r="E39" s="17">
        <f>B39+C39-D39</f>
        <v>284.858</v>
      </c>
      <c r="F39" s="19">
        <f>B39/E39</f>
        <v>0.78516313391233528</v>
      </c>
      <c r="G39" s="35">
        <f>SUM(E39/H39)*1000000</f>
        <v>27.035015887193172</v>
      </c>
      <c r="H39" s="156">
        <v>10536631.5</v>
      </c>
      <c r="I39" s="14"/>
    </row>
    <row r="40" spans="1:9" ht="15.5" x14ac:dyDescent="0.35">
      <c r="A40" s="42">
        <v>2024</v>
      </c>
      <c r="B40" s="16">
        <v>224.34</v>
      </c>
      <c r="C40" s="18">
        <v>77.95</v>
      </c>
      <c r="D40" s="16">
        <v>20.001000000000001</v>
      </c>
      <c r="E40" s="17">
        <f>B40+C40-D40</f>
        <v>282.28900000000004</v>
      </c>
      <c r="F40" s="19">
        <f>B40/E40</f>
        <v>0.79471747039381613</v>
      </c>
      <c r="G40" s="35">
        <f>SUM(E40/H40)*1000000</f>
        <v>26.707359053468696</v>
      </c>
      <c r="H40" s="156">
        <v>10569708.5</v>
      </c>
    </row>
    <row r="41" spans="1:9" ht="14.5" x14ac:dyDescent="0.35">
      <c r="A41" s="5" t="s">
        <v>8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2"/>
  <sheetViews>
    <sheetView topLeftCell="A19" zoomScaleNormal="100" workbookViewId="0">
      <selection activeCell="J58" sqref="J58"/>
    </sheetView>
  </sheetViews>
  <sheetFormatPr defaultRowHeight="14" x14ac:dyDescent="0.3"/>
  <cols>
    <col min="1" max="1" width="9.4140625" customWidth="1"/>
    <col min="2" max="2" width="14.9140625" customWidth="1"/>
    <col min="3" max="3" width="10.25" customWidth="1"/>
    <col min="4" max="4" width="10.58203125" customWidth="1"/>
    <col min="5" max="5" width="18.9140625" customWidth="1"/>
    <col min="6" max="6" width="20.6640625" customWidth="1"/>
    <col min="7" max="7" width="19.25" customWidth="1"/>
    <col min="8" max="8" width="13.4140625" customWidth="1"/>
  </cols>
  <sheetData>
    <row r="1" spans="1:9" ht="18" x14ac:dyDescent="0.4">
      <c r="A1" s="36" t="s">
        <v>18</v>
      </c>
    </row>
    <row r="2" spans="1:9" ht="15.5" x14ac:dyDescent="0.35">
      <c r="A2" s="37" t="s">
        <v>19</v>
      </c>
    </row>
    <row r="3" spans="1:9" ht="14.5" x14ac:dyDescent="0.35">
      <c r="A3" s="38"/>
    </row>
    <row r="4" spans="1:9" ht="15.5" x14ac:dyDescent="0.35">
      <c r="A4" s="138" t="s">
        <v>129</v>
      </c>
    </row>
    <row r="5" spans="1:9" x14ac:dyDescent="0.3">
      <c r="A5" s="139" t="s">
        <v>125</v>
      </c>
    </row>
    <row r="6" spans="1:9" x14ac:dyDescent="0.3">
      <c r="A6" s="139" t="s">
        <v>126</v>
      </c>
    </row>
    <row r="7" spans="1:9" x14ac:dyDescent="0.3">
      <c r="A7" s="139" t="s">
        <v>127</v>
      </c>
    </row>
    <row r="8" spans="1:9" x14ac:dyDescent="0.3">
      <c r="A8" s="139" t="s">
        <v>184</v>
      </c>
    </row>
    <row r="10" spans="1:9" s="3" customFormat="1" ht="14.5" thickBot="1" x14ac:dyDescent="0.35">
      <c r="B10" s="50"/>
      <c r="C10" s="50"/>
      <c r="D10" s="50"/>
      <c r="E10" s="50"/>
      <c r="F10" s="50"/>
      <c r="G10" s="50"/>
      <c r="I10" s="14"/>
    </row>
    <row r="11" spans="1:9" s="3" customFormat="1" ht="31.5" thickBot="1" x14ac:dyDescent="0.35">
      <c r="A11" s="65" t="s">
        <v>51</v>
      </c>
      <c r="B11" s="65" t="s">
        <v>2</v>
      </c>
      <c r="C11" s="65" t="s">
        <v>3</v>
      </c>
      <c r="D11" s="65" t="s">
        <v>4</v>
      </c>
      <c r="E11" s="65" t="s">
        <v>5</v>
      </c>
      <c r="F11" s="65" t="s">
        <v>185</v>
      </c>
      <c r="G11" s="65" t="s">
        <v>6</v>
      </c>
      <c r="H11" s="66" t="s">
        <v>7</v>
      </c>
      <c r="I11" s="14"/>
    </row>
    <row r="12" spans="1:9" s="3" customFormat="1" ht="15.5" x14ac:dyDescent="0.35">
      <c r="A12" s="73">
        <v>1995</v>
      </c>
      <c r="B12" s="72">
        <v>28</v>
      </c>
      <c r="C12" s="68">
        <v>0.122</v>
      </c>
      <c r="D12" s="68">
        <v>22.812999999999999</v>
      </c>
      <c r="E12" s="17">
        <f t="shared" ref="E12:E39" si="0">B12+C12-D12</f>
        <v>5.3090000000000011</v>
      </c>
      <c r="F12" s="19">
        <f t="shared" ref="F12:F39" si="1">B12/E12</f>
        <v>5.2740629120361637</v>
      </c>
      <c r="G12" s="33">
        <f t="shared" ref="G12:G39" si="2">SUM(E12/H12)*1000000</f>
        <v>0.60073577402467859</v>
      </c>
      <c r="H12" s="155">
        <v>8837496</v>
      </c>
      <c r="I12" s="14"/>
    </row>
    <row r="13" spans="1:9" s="3" customFormat="1" ht="15.5" x14ac:dyDescent="0.35">
      <c r="A13" s="73">
        <v>1996</v>
      </c>
      <c r="B13" s="72">
        <v>30.1</v>
      </c>
      <c r="C13" s="68">
        <v>0.17399999999999999</v>
      </c>
      <c r="D13" s="68">
        <v>17.677</v>
      </c>
      <c r="E13" s="17">
        <f t="shared" si="0"/>
        <v>12.597000000000001</v>
      </c>
      <c r="F13" s="19">
        <f t="shared" si="1"/>
        <v>2.3894578074144635</v>
      </c>
      <c r="G13" s="33">
        <f t="shared" si="2"/>
        <v>1.4242751341822755</v>
      </c>
      <c r="H13" s="155">
        <v>8844499</v>
      </c>
      <c r="I13" s="14"/>
    </row>
    <row r="14" spans="1:9" s="3" customFormat="1" ht="15.5" x14ac:dyDescent="0.35">
      <c r="A14" s="73">
        <v>1997</v>
      </c>
      <c r="B14" s="72">
        <v>32.700000000000003</v>
      </c>
      <c r="C14" s="68">
        <v>0.72299999999999998</v>
      </c>
      <c r="D14" s="68">
        <v>22.094000000000001</v>
      </c>
      <c r="E14" s="17">
        <f t="shared" si="0"/>
        <v>11.329000000000001</v>
      </c>
      <c r="F14" s="19">
        <f t="shared" si="1"/>
        <v>2.8863977403124723</v>
      </c>
      <c r="G14" s="33">
        <f t="shared" si="2"/>
        <v>1.2804566197143301</v>
      </c>
      <c r="H14" s="155">
        <v>8847625</v>
      </c>
      <c r="I14" s="14"/>
    </row>
    <row r="15" spans="1:9" s="3" customFormat="1" ht="15.5" x14ac:dyDescent="0.35">
      <c r="A15" s="73">
        <v>1998</v>
      </c>
      <c r="B15" s="72">
        <v>30.9</v>
      </c>
      <c r="C15" s="68">
        <v>0.502</v>
      </c>
      <c r="D15" s="68">
        <v>17.132999999999999</v>
      </c>
      <c r="E15" s="17">
        <f t="shared" si="0"/>
        <v>14.268999999999998</v>
      </c>
      <c r="F15" s="19">
        <f t="shared" si="1"/>
        <v>2.1655336743990472</v>
      </c>
      <c r="G15" s="33">
        <f t="shared" si="2"/>
        <v>1.6121391399567029</v>
      </c>
      <c r="H15" s="155">
        <v>8850973</v>
      </c>
      <c r="I15" s="14"/>
    </row>
    <row r="16" spans="1:9" s="3" customFormat="1" ht="15.5" x14ac:dyDescent="0.35">
      <c r="A16" s="73">
        <v>1999</v>
      </c>
      <c r="B16" s="72">
        <v>26.1</v>
      </c>
      <c r="C16" s="68">
        <v>0.18</v>
      </c>
      <c r="D16" s="68">
        <v>16.375</v>
      </c>
      <c r="E16" s="17">
        <f t="shared" si="0"/>
        <v>9.9050000000000011</v>
      </c>
      <c r="F16" s="19">
        <f t="shared" si="1"/>
        <v>2.6350328117112567</v>
      </c>
      <c r="G16" s="33">
        <f t="shared" si="2"/>
        <v>1.1182141448388183</v>
      </c>
      <c r="H16" s="155">
        <v>8857874</v>
      </c>
      <c r="I16" s="14"/>
    </row>
    <row r="17" spans="1:9" s="3" customFormat="1" ht="15.5" x14ac:dyDescent="0.35">
      <c r="A17" s="73">
        <v>2000</v>
      </c>
      <c r="B17" s="72">
        <v>29.8</v>
      </c>
      <c r="C17" s="68">
        <v>0.13100000000000001</v>
      </c>
      <c r="D17" s="68">
        <v>17.670000000000002</v>
      </c>
      <c r="E17" s="17">
        <f t="shared" si="0"/>
        <v>12.260999999999999</v>
      </c>
      <c r="F17" s="19">
        <f t="shared" si="1"/>
        <v>2.4304705978305199</v>
      </c>
      <c r="G17" s="33">
        <f t="shared" si="2"/>
        <v>1.3819712990451312</v>
      </c>
      <c r="H17" s="155">
        <v>8872109</v>
      </c>
      <c r="I17" s="14"/>
    </row>
    <row r="18" spans="1:9" s="3" customFormat="1" ht="15.5" x14ac:dyDescent="0.35">
      <c r="A18" s="73">
        <v>2001</v>
      </c>
      <c r="B18" s="72">
        <v>30.2</v>
      </c>
      <c r="C18" s="68">
        <v>0.18099999999999999</v>
      </c>
      <c r="D18" s="68">
        <v>18.872</v>
      </c>
      <c r="E18" s="17">
        <f t="shared" si="0"/>
        <v>11.509</v>
      </c>
      <c r="F18" s="19">
        <f t="shared" si="1"/>
        <v>2.6240333651924579</v>
      </c>
      <c r="G18" s="33">
        <f t="shared" si="2"/>
        <v>1.2937333351319027</v>
      </c>
      <c r="H18" s="155">
        <v>8895960</v>
      </c>
      <c r="I18" s="14"/>
    </row>
    <row r="19" spans="1:9" s="3" customFormat="1" ht="15.5" x14ac:dyDescent="0.35">
      <c r="A19" s="73">
        <v>2002</v>
      </c>
      <c r="B19" s="72">
        <v>28.5</v>
      </c>
      <c r="C19" s="68">
        <v>0.99</v>
      </c>
      <c r="D19" s="68">
        <v>17.111999999999998</v>
      </c>
      <c r="E19" s="17">
        <f t="shared" si="0"/>
        <v>12.378</v>
      </c>
      <c r="F19" s="19">
        <f t="shared" si="1"/>
        <v>2.302472127968977</v>
      </c>
      <c r="G19" s="33">
        <f t="shared" si="2"/>
        <v>1.3868972828779698</v>
      </c>
      <c r="H19" s="155">
        <v>8924958</v>
      </c>
      <c r="I19" s="14"/>
    </row>
    <row r="20" spans="1:9" s="3" customFormat="1" ht="15.5" x14ac:dyDescent="0.35">
      <c r="A20" s="73">
        <v>2003</v>
      </c>
      <c r="B20" s="72">
        <v>30.2</v>
      </c>
      <c r="C20" s="68">
        <v>0.66800000000000004</v>
      </c>
      <c r="D20" s="68">
        <v>18.056000000000001</v>
      </c>
      <c r="E20" s="17">
        <f t="shared" si="0"/>
        <v>12.811999999999998</v>
      </c>
      <c r="F20" s="19">
        <f t="shared" si="1"/>
        <v>2.3571651576646899</v>
      </c>
      <c r="G20" s="33">
        <f t="shared" si="2"/>
        <v>1.4301934009501205</v>
      </c>
      <c r="H20" s="155">
        <v>8958229</v>
      </c>
      <c r="I20" s="14"/>
    </row>
    <row r="21" spans="1:9" s="3" customFormat="1" ht="15.5" x14ac:dyDescent="0.35">
      <c r="A21" s="73">
        <v>2004</v>
      </c>
      <c r="B21" s="72">
        <v>32.1</v>
      </c>
      <c r="C21" s="68">
        <v>1.071</v>
      </c>
      <c r="D21" s="68">
        <v>23.486000000000001</v>
      </c>
      <c r="E21" s="17">
        <f t="shared" si="0"/>
        <v>9.6849999999999987</v>
      </c>
      <c r="F21" s="19">
        <f t="shared" si="1"/>
        <v>3.3144037170882816</v>
      </c>
      <c r="G21" s="33">
        <f t="shared" si="2"/>
        <v>1.0768851522277512</v>
      </c>
      <c r="H21" s="155">
        <v>8993531</v>
      </c>
      <c r="I21" s="14"/>
    </row>
    <row r="22" spans="1:9" s="3" customFormat="1" ht="15.5" x14ac:dyDescent="0.35">
      <c r="A22" s="73">
        <v>2005</v>
      </c>
      <c r="B22" s="72">
        <v>26.9</v>
      </c>
      <c r="C22" s="68">
        <v>5.359</v>
      </c>
      <c r="D22" s="68">
        <v>23.861000000000001</v>
      </c>
      <c r="E22" s="17">
        <f t="shared" si="0"/>
        <v>8.3979999999999997</v>
      </c>
      <c r="F22" s="19">
        <f t="shared" si="1"/>
        <v>3.2031436056203857</v>
      </c>
      <c r="G22" s="33">
        <f t="shared" si="2"/>
        <v>0.93005515654562587</v>
      </c>
      <c r="H22" s="155">
        <v>9029572</v>
      </c>
      <c r="I22" s="14"/>
    </row>
    <row r="23" spans="1:9" s="3" customFormat="1" ht="15.5" x14ac:dyDescent="0.35">
      <c r="A23" s="73">
        <v>2006</v>
      </c>
      <c r="B23" s="72">
        <v>26.1</v>
      </c>
      <c r="C23" s="68">
        <v>7.61</v>
      </c>
      <c r="D23" s="68">
        <v>27.18</v>
      </c>
      <c r="E23" s="17">
        <f t="shared" si="0"/>
        <v>6.5300000000000011</v>
      </c>
      <c r="F23" s="19">
        <f t="shared" si="1"/>
        <v>3.9969372128637053</v>
      </c>
      <c r="G23" s="33">
        <f t="shared" si="2"/>
        <v>0.71912307951188625</v>
      </c>
      <c r="H23" s="155">
        <v>9080504</v>
      </c>
      <c r="I23" s="14"/>
    </row>
    <row r="24" spans="1:9" s="3" customFormat="1" ht="15.5" x14ac:dyDescent="0.35">
      <c r="A24" s="73">
        <v>2007</v>
      </c>
      <c r="B24" s="72">
        <v>21.4</v>
      </c>
      <c r="C24" s="68">
        <v>7.9320000000000004</v>
      </c>
      <c r="D24" s="68">
        <v>21.288</v>
      </c>
      <c r="E24" s="17">
        <f t="shared" si="0"/>
        <v>8.0440000000000005</v>
      </c>
      <c r="F24" s="19">
        <f t="shared" si="1"/>
        <v>2.6603679761312775</v>
      </c>
      <c r="G24" s="33">
        <f t="shared" si="2"/>
        <v>0.87930904061743154</v>
      </c>
      <c r="H24" s="155">
        <v>9148092</v>
      </c>
      <c r="I24" s="14"/>
    </row>
    <row r="25" spans="1:9" s="3" customFormat="1" ht="15.5" x14ac:dyDescent="0.35">
      <c r="A25" s="73">
        <v>2008</v>
      </c>
      <c r="B25" s="72">
        <v>21</v>
      </c>
      <c r="C25" s="68">
        <v>7.51</v>
      </c>
      <c r="D25" s="68">
        <v>19.248999999999999</v>
      </c>
      <c r="E25" s="17">
        <f t="shared" si="0"/>
        <v>9.2609999999999992</v>
      </c>
      <c r="F25" s="19">
        <f t="shared" si="1"/>
        <v>2.2675736961451247</v>
      </c>
      <c r="G25" s="33">
        <f t="shared" si="2"/>
        <v>1.0044864022303697</v>
      </c>
      <c r="H25" s="155">
        <v>9219637</v>
      </c>
      <c r="I25" s="14"/>
    </row>
    <row r="26" spans="1:9" s="3" customFormat="1" ht="15.5" x14ac:dyDescent="0.35">
      <c r="A26" s="73">
        <v>2009</v>
      </c>
      <c r="B26" s="72">
        <v>23.7</v>
      </c>
      <c r="C26" s="68">
        <v>9.5589999999999993</v>
      </c>
      <c r="D26" s="68">
        <v>20.254000000000001</v>
      </c>
      <c r="E26" s="17">
        <f t="shared" si="0"/>
        <v>13.004999999999999</v>
      </c>
      <c r="F26" s="19">
        <f t="shared" si="1"/>
        <v>1.8223760092272203</v>
      </c>
      <c r="G26" s="33">
        <f t="shared" si="2"/>
        <v>1.3986104232772651</v>
      </c>
      <c r="H26" s="155">
        <v>9298515</v>
      </c>
      <c r="I26" s="14"/>
    </row>
    <row r="27" spans="1:9" s="3" customFormat="1" ht="15.5" x14ac:dyDescent="0.35">
      <c r="A27" s="73">
        <v>2010</v>
      </c>
      <c r="B27" s="72">
        <v>18.600000000000001</v>
      </c>
      <c r="C27" s="68">
        <v>12.586</v>
      </c>
      <c r="D27" s="68">
        <v>5.0330000000000004</v>
      </c>
      <c r="E27" s="17">
        <f t="shared" si="0"/>
        <v>26.152999999999999</v>
      </c>
      <c r="F27" s="19">
        <f t="shared" si="1"/>
        <v>0.71119947998317601</v>
      </c>
      <c r="G27" s="33">
        <f t="shared" si="2"/>
        <v>2.7887234613823697</v>
      </c>
      <c r="H27" s="155">
        <v>9378126</v>
      </c>
      <c r="I27" s="14"/>
    </row>
    <row r="28" spans="1:9" s="3" customFormat="1" ht="15.5" x14ac:dyDescent="0.35">
      <c r="A28" s="73">
        <v>2011</v>
      </c>
      <c r="B28" s="72">
        <v>17.3</v>
      </c>
      <c r="C28" s="68">
        <v>13.968</v>
      </c>
      <c r="D28" s="68">
        <v>1.786</v>
      </c>
      <c r="E28" s="17">
        <f t="shared" si="0"/>
        <v>29.481999999999999</v>
      </c>
      <c r="F28" s="19">
        <f t="shared" si="1"/>
        <v>0.5867987246455465</v>
      </c>
      <c r="G28" s="33">
        <f t="shared" si="2"/>
        <v>3.120048363818678</v>
      </c>
      <c r="H28" s="155">
        <v>9449212.5</v>
      </c>
      <c r="I28" s="14"/>
    </row>
    <row r="29" spans="1:9" s="3" customFormat="1" ht="15.5" x14ac:dyDescent="0.35">
      <c r="A29" s="73">
        <v>2012</v>
      </c>
      <c r="B29" s="72">
        <v>17.600000000000001</v>
      </c>
      <c r="C29" s="68">
        <v>15.038</v>
      </c>
      <c r="D29" s="68">
        <v>2.323</v>
      </c>
      <c r="E29" s="17">
        <f t="shared" si="0"/>
        <v>30.315000000000005</v>
      </c>
      <c r="F29" s="19">
        <f t="shared" si="1"/>
        <v>0.5805706745835395</v>
      </c>
      <c r="G29" s="33">
        <f t="shared" si="2"/>
        <v>3.1845581442645292</v>
      </c>
      <c r="H29" s="155">
        <v>9519374</v>
      </c>
      <c r="I29" s="14"/>
    </row>
    <row r="30" spans="1:9" s="3" customFormat="1" ht="15.5" x14ac:dyDescent="0.35">
      <c r="A30" s="73">
        <v>2013</v>
      </c>
      <c r="B30" s="72">
        <v>17</v>
      </c>
      <c r="C30" s="68">
        <v>10.603999999999999</v>
      </c>
      <c r="D30" s="68">
        <v>3.6480000000000001</v>
      </c>
      <c r="E30" s="17">
        <f t="shared" si="0"/>
        <v>23.956</v>
      </c>
      <c r="F30" s="19">
        <f t="shared" si="1"/>
        <v>0.70963432960427453</v>
      </c>
      <c r="G30" s="33">
        <f t="shared" si="2"/>
        <v>2.495318283544758</v>
      </c>
      <c r="H30" s="155">
        <v>9600378.5</v>
      </c>
      <c r="I30" s="14"/>
    </row>
    <row r="31" spans="1:9" s="3" customFormat="1" ht="15.5" x14ac:dyDescent="0.35">
      <c r="A31" s="42">
        <v>2014</v>
      </c>
      <c r="B31" s="16">
        <v>16.899999999999999</v>
      </c>
      <c r="C31" s="18">
        <v>10.566000000000001</v>
      </c>
      <c r="D31" s="18">
        <v>1.8340000000000001</v>
      </c>
      <c r="E31" s="17">
        <f t="shared" si="0"/>
        <v>25.632000000000001</v>
      </c>
      <c r="F31" s="19">
        <f t="shared" si="1"/>
        <v>0.65933208489388251</v>
      </c>
      <c r="G31" s="35">
        <f t="shared" si="2"/>
        <v>2.6435345021629555</v>
      </c>
      <c r="H31" s="156">
        <v>9696109.5</v>
      </c>
      <c r="I31" s="14"/>
    </row>
    <row r="32" spans="1:9" s="3" customFormat="1" ht="15.5" x14ac:dyDescent="0.35">
      <c r="A32" s="42">
        <v>2015</v>
      </c>
      <c r="B32" s="16">
        <v>16.45</v>
      </c>
      <c r="C32" s="18">
        <v>12.877000000000001</v>
      </c>
      <c r="D32" s="18">
        <v>1.3080000000000001</v>
      </c>
      <c r="E32" s="17">
        <f t="shared" si="0"/>
        <v>28.018999999999998</v>
      </c>
      <c r="F32" s="19">
        <f t="shared" si="1"/>
        <v>0.58710160962204216</v>
      </c>
      <c r="G32" s="35">
        <f t="shared" si="2"/>
        <v>2.859319131201306</v>
      </c>
      <c r="H32" s="156">
        <v>9799186</v>
      </c>
      <c r="I32" s="14"/>
    </row>
    <row r="33" spans="1:9" s="3" customFormat="1" ht="15.5" x14ac:dyDescent="0.35">
      <c r="A33" s="42">
        <v>2016</v>
      </c>
      <c r="B33" s="16">
        <v>16.48</v>
      </c>
      <c r="C33" s="18">
        <v>13.574</v>
      </c>
      <c r="D33" s="18">
        <v>1.022</v>
      </c>
      <c r="E33" s="17">
        <f t="shared" si="0"/>
        <v>29.032000000000004</v>
      </c>
      <c r="F33" s="19">
        <f t="shared" si="1"/>
        <v>0.56764949021769073</v>
      </c>
      <c r="G33" s="35">
        <f t="shared" si="2"/>
        <v>2.92570304497039</v>
      </c>
      <c r="H33" s="156">
        <v>9923085</v>
      </c>
      <c r="I33" s="14"/>
    </row>
    <row r="34" spans="1:9" s="3" customFormat="1" ht="15.5" x14ac:dyDescent="0.35">
      <c r="A34" s="42">
        <v>2017</v>
      </c>
      <c r="B34" s="16">
        <v>16.29</v>
      </c>
      <c r="C34" s="18">
        <v>13.429</v>
      </c>
      <c r="D34" s="18">
        <v>1.8140000000000001</v>
      </c>
      <c r="E34" s="17">
        <f t="shared" si="0"/>
        <v>27.905000000000001</v>
      </c>
      <c r="F34" s="19">
        <f t="shared" si="1"/>
        <v>0.58376635011646649</v>
      </c>
      <c r="G34" s="35">
        <f t="shared" si="2"/>
        <v>2.7744918755013264</v>
      </c>
      <c r="H34" s="156">
        <v>10057697.5</v>
      </c>
      <c r="I34" s="14"/>
    </row>
    <row r="35" spans="1:9" s="3" customFormat="1" ht="15.5" x14ac:dyDescent="0.35">
      <c r="A35" s="42">
        <v>2018</v>
      </c>
      <c r="B35" s="16">
        <v>15.3</v>
      </c>
      <c r="C35" s="18">
        <v>15.894</v>
      </c>
      <c r="D35" s="18">
        <v>3.621</v>
      </c>
      <c r="E35" s="17">
        <f t="shared" si="0"/>
        <v>27.573000000000004</v>
      </c>
      <c r="F35" s="19">
        <f t="shared" si="1"/>
        <v>0.55489065390055481</v>
      </c>
      <c r="G35" s="35">
        <f t="shared" si="2"/>
        <v>2.7098202902573005</v>
      </c>
      <c r="H35" s="156">
        <v>10175213.5</v>
      </c>
      <c r="I35" s="14"/>
    </row>
    <row r="36" spans="1:9" s="3" customFormat="1" ht="15.5" x14ac:dyDescent="0.35">
      <c r="A36" s="42">
        <v>2019</v>
      </c>
      <c r="B36" s="16">
        <v>16.079999999999998</v>
      </c>
      <c r="C36" s="18">
        <v>15.068</v>
      </c>
      <c r="D36" s="18">
        <v>2.48</v>
      </c>
      <c r="E36" s="17">
        <f t="shared" si="0"/>
        <v>28.667999999999996</v>
      </c>
      <c r="F36" s="19">
        <f t="shared" si="1"/>
        <v>0.56090414399330268</v>
      </c>
      <c r="G36" s="35">
        <f t="shared" si="2"/>
        <v>2.7890179160448008</v>
      </c>
      <c r="H36" s="156">
        <v>10278887</v>
      </c>
      <c r="I36" s="14"/>
    </row>
    <row r="37" spans="1:9" s="3" customFormat="1" ht="15.5" x14ac:dyDescent="0.35">
      <c r="A37" s="42">
        <v>2020</v>
      </c>
      <c r="B37" s="16">
        <v>16.63</v>
      </c>
      <c r="C37" s="18">
        <v>16.219000000000001</v>
      </c>
      <c r="D37" s="18">
        <v>2.79</v>
      </c>
      <c r="E37" s="17">
        <f t="shared" si="0"/>
        <v>30.059000000000005</v>
      </c>
      <c r="F37" s="19">
        <f t="shared" si="1"/>
        <v>0.55324528427426045</v>
      </c>
      <c r="G37" s="35">
        <f t="shared" si="2"/>
        <v>2.9032856899183868</v>
      </c>
      <c r="H37" s="156">
        <v>10353442</v>
      </c>
      <c r="I37" s="14"/>
    </row>
    <row r="38" spans="1:9" s="3" customFormat="1" ht="15.5" x14ac:dyDescent="0.35">
      <c r="A38" s="102">
        <v>2021</v>
      </c>
      <c r="B38" s="103">
        <v>17.09</v>
      </c>
      <c r="C38" s="96">
        <v>16.22</v>
      </c>
      <c r="D38" s="96">
        <v>3.0950000000000002</v>
      </c>
      <c r="E38" s="95">
        <f t="shared" si="0"/>
        <v>30.215000000000003</v>
      </c>
      <c r="F38" s="98">
        <f t="shared" si="1"/>
        <v>0.56561310607314241</v>
      </c>
      <c r="G38" s="101">
        <f t="shared" si="2"/>
        <v>2.9008784289998366</v>
      </c>
      <c r="H38" s="156">
        <v>10415810.5</v>
      </c>
      <c r="I38" s="14"/>
    </row>
    <row r="39" spans="1:9" s="3" customFormat="1" ht="15.5" x14ac:dyDescent="0.35">
      <c r="A39" s="42">
        <v>2022</v>
      </c>
      <c r="B39" s="16">
        <v>19.11</v>
      </c>
      <c r="C39" s="18">
        <v>14.336</v>
      </c>
      <c r="D39" s="18">
        <v>2.4260000000000002</v>
      </c>
      <c r="E39" s="17">
        <f t="shared" si="0"/>
        <v>31.019999999999996</v>
      </c>
      <c r="F39" s="19">
        <f t="shared" si="1"/>
        <v>0.61605415860735013</v>
      </c>
      <c r="G39" s="35">
        <f t="shared" si="2"/>
        <v>2.9579645770868739</v>
      </c>
      <c r="H39" s="156">
        <v>10486941</v>
      </c>
      <c r="I39" s="14"/>
    </row>
    <row r="40" spans="1:9" s="3" customFormat="1" ht="15.5" x14ac:dyDescent="0.35">
      <c r="A40" s="42">
        <v>2023</v>
      </c>
      <c r="B40" s="16">
        <v>21.15</v>
      </c>
      <c r="C40" s="18">
        <v>15.186</v>
      </c>
      <c r="D40" s="18">
        <v>7.383</v>
      </c>
      <c r="E40" s="17">
        <f>B40+C40-D40</f>
        <v>28.952999999999999</v>
      </c>
      <c r="F40" s="19">
        <f>B40/E40</f>
        <v>0.73049424930059059</v>
      </c>
      <c r="G40" s="35">
        <f>SUM(E40/H40)*1000000</f>
        <v>2.7478421353162061</v>
      </c>
      <c r="H40" s="156">
        <v>10536631.5</v>
      </c>
      <c r="I40" s="14"/>
    </row>
    <row r="41" spans="1:9" ht="15.5" x14ac:dyDescent="0.35">
      <c r="A41" s="42">
        <v>2024</v>
      </c>
      <c r="B41" s="16">
        <v>19.8</v>
      </c>
      <c r="C41" s="18">
        <v>13.957000000000001</v>
      </c>
      <c r="D41" s="18">
        <v>4.4779999999999998</v>
      </c>
      <c r="E41" s="17">
        <f>B41+C41-D41</f>
        <v>29.279000000000003</v>
      </c>
      <c r="F41" s="19">
        <f>B41/E41</f>
        <v>0.67625260425560973</v>
      </c>
      <c r="G41" s="35">
        <f>SUM(E41/H41)*1000000</f>
        <v>2.7700857232682567</v>
      </c>
      <c r="H41" s="156">
        <v>10569709</v>
      </c>
    </row>
    <row r="42" spans="1:9" ht="14.5" x14ac:dyDescent="0.35">
      <c r="A42" s="51" t="s">
        <v>8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2"/>
  <sheetViews>
    <sheetView topLeftCell="A46" zoomScaleNormal="100" workbookViewId="0">
      <selection activeCell="J13" sqref="J13"/>
    </sheetView>
  </sheetViews>
  <sheetFormatPr defaultRowHeight="14" x14ac:dyDescent="0.3"/>
  <cols>
    <col min="1" max="1" width="11.08203125" customWidth="1"/>
    <col min="2" max="2" width="14.25" customWidth="1"/>
    <col min="3" max="4" width="11.33203125" bestFit="1" customWidth="1"/>
    <col min="5" max="5" width="19.25" customWidth="1"/>
    <col min="6" max="6" width="20.1640625" customWidth="1"/>
    <col min="7" max="7" width="19.58203125" customWidth="1"/>
    <col min="8" max="8" width="13.83203125" customWidth="1"/>
  </cols>
  <sheetData>
    <row r="1" spans="1:23" ht="18" x14ac:dyDescent="0.4">
      <c r="A1" s="2" t="s">
        <v>20</v>
      </c>
    </row>
    <row r="2" spans="1:23" ht="15.5" x14ac:dyDescent="0.35">
      <c r="A2" s="4" t="s">
        <v>21</v>
      </c>
    </row>
    <row r="3" spans="1:23" ht="14.5" x14ac:dyDescent="0.35">
      <c r="A3" s="31"/>
    </row>
    <row r="4" spans="1:23" ht="15.5" x14ac:dyDescent="0.35">
      <c r="A4" s="138" t="s">
        <v>129</v>
      </c>
    </row>
    <row r="5" spans="1:23" x14ac:dyDescent="0.3">
      <c r="A5" s="139" t="s">
        <v>125</v>
      </c>
    </row>
    <row r="6" spans="1:23" x14ac:dyDescent="0.3">
      <c r="A6" s="139" t="s">
        <v>126</v>
      </c>
    </row>
    <row r="7" spans="1:23" x14ac:dyDescent="0.3">
      <c r="A7" s="139" t="s">
        <v>127</v>
      </c>
    </row>
    <row r="8" spans="1:23" x14ac:dyDescent="0.3">
      <c r="A8" s="139" t="s">
        <v>184</v>
      </c>
    </row>
    <row r="10" spans="1:23" s="3" customFormat="1" ht="18" x14ac:dyDescent="0.4">
      <c r="I10" s="52"/>
      <c r="J10" s="53"/>
      <c r="K10" s="53"/>
      <c r="L10" s="53"/>
      <c r="M10" s="53"/>
      <c r="N10" s="53"/>
      <c r="O10" s="53"/>
      <c r="P10" s="53"/>
      <c r="Q10" s="52"/>
      <c r="R10" s="53"/>
      <c r="S10" s="53"/>
      <c r="T10" s="53"/>
      <c r="U10" s="53"/>
      <c r="V10" s="53"/>
      <c r="W10" s="53"/>
    </row>
    <row r="11" spans="1:23" s="3" customFormat="1" ht="31.5" thickBot="1" x14ac:dyDescent="0.35">
      <c r="A11" s="65" t="s">
        <v>51</v>
      </c>
      <c r="B11" s="65" t="s">
        <v>2</v>
      </c>
      <c r="C11" s="65" t="s">
        <v>3</v>
      </c>
      <c r="D11" s="65" t="s">
        <v>4</v>
      </c>
      <c r="E11" s="65" t="s">
        <v>5</v>
      </c>
      <c r="F11" s="65" t="s">
        <v>185</v>
      </c>
      <c r="G11" s="65" t="s">
        <v>6</v>
      </c>
      <c r="H11" s="66" t="s">
        <v>7</v>
      </c>
      <c r="I11" s="54"/>
      <c r="J11" s="54"/>
      <c r="K11" s="54"/>
      <c r="L11" s="54"/>
      <c r="M11" s="54"/>
      <c r="N11" s="54"/>
      <c r="O11" s="54"/>
      <c r="P11" s="53"/>
      <c r="Q11" s="54"/>
      <c r="R11" s="54"/>
      <c r="S11" s="54"/>
      <c r="T11" s="54"/>
      <c r="U11" s="54"/>
      <c r="V11" s="54"/>
      <c r="W11" s="54"/>
    </row>
    <row r="12" spans="1:23" s="1" customFormat="1" ht="15.5" x14ac:dyDescent="0.35">
      <c r="A12" s="73">
        <v>1995</v>
      </c>
      <c r="B12" s="72">
        <v>128.5</v>
      </c>
      <c r="C12" s="68">
        <v>20.870999999999999</v>
      </c>
      <c r="D12" s="68">
        <v>5.2709999999999999</v>
      </c>
      <c r="E12" s="17">
        <f t="shared" ref="E12:E39" si="0">B12+C12-D12</f>
        <v>144.10000000000002</v>
      </c>
      <c r="F12" s="19">
        <f t="shared" ref="F12:F39" si="1">B12/E12</f>
        <v>0.89174184594031913</v>
      </c>
      <c r="G12" s="33">
        <f t="shared" ref="G12:G39" si="2">SUM(E12/H12)*1000000</f>
        <v>16.305523646064454</v>
      </c>
      <c r="H12" s="155">
        <v>8837496</v>
      </c>
      <c r="I12" s="55"/>
      <c r="J12" s="56"/>
      <c r="K12" s="56"/>
      <c r="L12" s="56"/>
      <c r="M12" s="56"/>
      <c r="N12" s="9"/>
      <c r="O12" s="57"/>
      <c r="P12" s="58"/>
      <c r="Q12" s="59"/>
      <c r="R12" s="60"/>
      <c r="S12" s="60"/>
      <c r="T12" s="60"/>
      <c r="U12" s="60"/>
      <c r="V12" s="9"/>
      <c r="W12" s="57"/>
    </row>
    <row r="13" spans="1:23" s="3" customFormat="1" ht="15.5" x14ac:dyDescent="0.35">
      <c r="A13" s="73">
        <v>1996</v>
      </c>
      <c r="B13" s="72">
        <v>127.1</v>
      </c>
      <c r="C13" s="68">
        <v>25.77</v>
      </c>
      <c r="D13" s="68">
        <v>4.03</v>
      </c>
      <c r="E13" s="17">
        <f t="shared" si="0"/>
        <v>148.84</v>
      </c>
      <c r="F13" s="19">
        <f t="shared" si="1"/>
        <v>0.85393711367911851</v>
      </c>
      <c r="G13" s="33">
        <f t="shared" si="2"/>
        <v>16.828539411898856</v>
      </c>
      <c r="H13" s="155">
        <v>8844499</v>
      </c>
      <c r="I13" s="55"/>
      <c r="J13" s="56"/>
      <c r="K13" s="56"/>
      <c r="L13" s="56"/>
      <c r="M13" s="56"/>
      <c r="N13" s="9"/>
      <c r="O13" s="57"/>
      <c r="P13" s="53"/>
      <c r="Q13" s="59"/>
      <c r="R13" s="60"/>
      <c r="S13" s="60"/>
      <c r="T13" s="60"/>
      <c r="U13" s="60"/>
      <c r="V13" s="9"/>
      <c r="W13" s="57"/>
    </row>
    <row r="14" spans="1:23" s="3" customFormat="1" ht="15.5" x14ac:dyDescent="0.35">
      <c r="A14" s="73">
        <v>1997</v>
      </c>
      <c r="B14" s="72">
        <v>118.4</v>
      </c>
      <c r="C14" s="68">
        <v>30.687999999999999</v>
      </c>
      <c r="D14" s="68">
        <v>12.108000000000001</v>
      </c>
      <c r="E14" s="17">
        <f t="shared" si="0"/>
        <v>136.97999999999999</v>
      </c>
      <c r="F14" s="19">
        <f t="shared" si="1"/>
        <v>0.86435976054898533</v>
      </c>
      <c r="G14" s="33">
        <f t="shared" si="2"/>
        <v>15.482120908153316</v>
      </c>
      <c r="H14" s="155">
        <v>8847625</v>
      </c>
      <c r="I14" s="59"/>
      <c r="J14" s="60"/>
      <c r="K14" s="60"/>
      <c r="L14" s="60"/>
      <c r="M14" s="60"/>
      <c r="N14" s="9"/>
      <c r="O14" s="57"/>
      <c r="P14" s="53"/>
      <c r="Q14" s="59"/>
      <c r="R14" s="60"/>
      <c r="S14" s="60"/>
      <c r="T14" s="60"/>
      <c r="U14" s="60"/>
      <c r="V14" s="9"/>
      <c r="W14" s="57"/>
    </row>
    <row r="15" spans="1:23" s="3" customFormat="1" ht="15.5" x14ac:dyDescent="0.35">
      <c r="A15" s="73">
        <v>1998</v>
      </c>
      <c r="B15" s="72">
        <v>125</v>
      </c>
      <c r="C15" s="68">
        <v>35.404000000000003</v>
      </c>
      <c r="D15" s="68">
        <v>16.12</v>
      </c>
      <c r="E15" s="17">
        <f t="shared" si="0"/>
        <v>144.28399999999999</v>
      </c>
      <c r="F15" s="19">
        <f t="shared" si="1"/>
        <v>0.86634692689418102</v>
      </c>
      <c r="G15" s="33">
        <f t="shared" si="2"/>
        <v>16.301484593840698</v>
      </c>
      <c r="H15" s="155">
        <v>8850973</v>
      </c>
      <c r="I15" s="59"/>
      <c r="J15" s="60"/>
      <c r="K15" s="60"/>
      <c r="L15" s="60"/>
      <c r="M15" s="60"/>
      <c r="N15" s="9"/>
      <c r="O15" s="57"/>
      <c r="P15" s="53"/>
      <c r="Q15" s="59"/>
      <c r="R15" s="60"/>
      <c r="S15" s="60"/>
      <c r="T15" s="60"/>
      <c r="U15" s="60"/>
      <c r="V15" s="9"/>
      <c r="W15" s="57"/>
    </row>
    <row r="16" spans="1:23" s="3" customFormat="1" ht="15.5" x14ac:dyDescent="0.35">
      <c r="A16" s="73">
        <v>1999</v>
      </c>
      <c r="B16" s="72">
        <v>128.4</v>
      </c>
      <c r="C16" s="68">
        <v>39</v>
      </c>
      <c r="D16" s="68">
        <v>16.562999999999999</v>
      </c>
      <c r="E16" s="17">
        <f t="shared" si="0"/>
        <v>150.83700000000002</v>
      </c>
      <c r="F16" s="19">
        <f t="shared" si="1"/>
        <v>0.85125002486127399</v>
      </c>
      <c r="G16" s="33">
        <f t="shared" si="2"/>
        <v>17.028578189303666</v>
      </c>
      <c r="H16" s="155">
        <v>8857874</v>
      </c>
      <c r="I16" s="59"/>
      <c r="J16" s="60"/>
      <c r="K16" s="60"/>
      <c r="L16" s="60"/>
      <c r="M16" s="60"/>
      <c r="N16" s="9"/>
      <c r="O16" s="57"/>
      <c r="P16" s="53"/>
      <c r="Q16" s="59"/>
      <c r="R16" s="60"/>
      <c r="S16" s="60"/>
      <c r="T16" s="60"/>
      <c r="U16" s="60"/>
      <c r="V16" s="9"/>
      <c r="W16" s="57"/>
    </row>
    <row r="17" spans="1:23" s="3" customFormat="1" ht="15.5" x14ac:dyDescent="0.35">
      <c r="A17" s="73">
        <v>2000</v>
      </c>
      <c r="B17" s="72">
        <v>126.6</v>
      </c>
      <c r="C17" s="68">
        <v>39.104999999999997</v>
      </c>
      <c r="D17" s="68">
        <v>18.469000000000001</v>
      </c>
      <c r="E17" s="17">
        <f t="shared" si="0"/>
        <v>147.23599999999999</v>
      </c>
      <c r="F17" s="19">
        <f t="shared" si="1"/>
        <v>0.85984405987666057</v>
      </c>
      <c r="G17" s="33">
        <f t="shared" si="2"/>
        <v>16.595377716842748</v>
      </c>
      <c r="H17" s="155">
        <v>8872109</v>
      </c>
      <c r="I17" s="59"/>
      <c r="J17" s="60"/>
      <c r="K17" s="60"/>
      <c r="L17" s="60"/>
      <c r="M17" s="60"/>
      <c r="N17" s="9"/>
      <c r="O17" s="57"/>
      <c r="P17" s="53"/>
      <c r="Q17" s="59"/>
      <c r="R17" s="60"/>
      <c r="S17" s="60"/>
      <c r="T17" s="60"/>
      <c r="U17" s="60"/>
      <c r="V17" s="9"/>
      <c r="W17" s="57"/>
    </row>
    <row r="18" spans="1:23" s="3" customFormat="1" ht="15.5" x14ac:dyDescent="0.35">
      <c r="A18" s="73">
        <v>2001</v>
      </c>
      <c r="B18" s="72">
        <v>124.9</v>
      </c>
      <c r="C18" s="68">
        <v>40.683</v>
      </c>
      <c r="D18" s="68">
        <v>16.856000000000002</v>
      </c>
      <c r="E18" s="17">
        <f t="shared" si="0"/>
        <v>148.727</v>
      </c>
      <c r="F18" s="19">
        <f t="shared" si="1"/>
        <v>0.83979371600314667</v>
      </c>
      <c r="G18" s="33">
        <f t="shared" si="2"/>
        <v>16.71848794284147</v>
      </c>
      <c r="H18" s="155">
        <v>8895960</v>
      </c>
      <c r="I18" s="59"/>
      <c r="J18" s="60"/>
      <c r="K18" s="60"/>
      <c r="L18" s="60"/>
      <c r="M18" s="60"/>
      <c r="N18" s="9"/>
      <c r="O18" s="57"/>
      <c r="P18" s="53"/>
      <c r="Q18" s="59"/>
      <c r="R18" s="60"/>
      <c r="S18" s="60"/>
      <c r="T18" s="60"/>
      <c r="U18" s="60"/>
      <c r="V18" s="9"/>
      <c r="W18" s="57"/>
    </row>
    <row r="19" spans="1:23" s="3" customFormat="1" ht="15.5" x14ac:dyDescent="0.35">
      <c r="A19" s="73">
        <v>2002</v>
      </c>
      <c r="B19" s="72">
        <v>128.30000000000001</v>
      </c>
      <c r="C19" s="68">
        <v>45.186999999999998</v>
      </c>
      <c r="D19" s="68">
        <v>13.428000000000001</v>
      </c>
      <c r="E19" s="17">
        <f t="shared" si="0"/>
        <v>160.05900000000003</v>
      </c>
      <c r="F19" s="19">
        <f t="shared" si="1"/>
        <v>0.8015794175897637</v>
      </c>
      <c r="G19" s="33">
        <f t="shared" si="2"/>
        <v>17.933865907268139</v>
      </c>
      <c r="H19" s="155">
        <v>8924958</v>
      </c>
      <c r="I19" s="59"/>
      <c r="J19" s="60"/>
      <c r="K19" s="60"/>
      <c r="L19" s="60"/>
      <c r="M19" s="60"/>
      <c r="N19" s="9"/>
      <c r="O19" s="57"/>
      <c r="P19" s="53"/>
      <c r="Q19" s="59"/>
      <c r="R19" s="60"/>
      <c r="S19" s="60"/>
      <c r="T19" s="60"/>
      <c r="U19" s="60"/>
      <c r="V19" s="9"/>
      <c r="W19" s="57"/>
    </row>
    <row r="20" spans="1:23" s="3" customFormat="1" ht="15.5" x14ac:dyDescent="0.35">
      <c r="A20" s="73">
        <v>2003</v>
      </c>
      <c r="B20" s="72">
        <v>125</v>
      </c>
      <c r="C20" s="68">
        <v>51.006</v>
      </c>
      <c r="D20" s="68">
        <v>13.303000000000001</v>
      </c>
      <c r="E20" s="17">
        <f t="shared" si="0"/>
        <v>162.703</v>
      </c>
      <c r="F20" s="19">
        <f t="shared" si="1"/>
        <v>0.76827102143168835</v>
      </c>
      <c r="G20" s="33">
        <f t="shared" si="2"/>
        <v>18.162406877520098</v>
      </c>
      <c r="H20" s="155">
        <v>8958229</v>
      </c>
      <c r="I20" s="59"/>
      <c r="J20" s="60"/>
      <c r="K20" s="60"/>
      <c r="L20" s="60"/>
      <c r="M20" s="60"/>
      <c r="N20" s="9"/>
      <c r="O20" s="57"/>
      <c r="P20" s="53"/>
      <c r="Q20" s="59"/>
      <c r="R20" s="60"/>
      <c r="S20" s="60"/>
      <c r="T20" s="60"/>
      <c r="U20" s="60"/>
      <c r="V20" s="9"/>
      <c r="W20" s="57"/>
    </row>
    <row r="21" spans="1:23" s="3" customFormat="1" ht="15.5" x14ac:dyDescent="0.35">
      <c r="A21" s="73">
        <v>2004</v>
      </c>
      <c r="B21" s="72">
        <v>117.8</v>
      </c>
      <c r="C21" s="68">
        <v>55.84</v>
      </c>
      <c r="D21" s="68">
        <v>16.3</v>
      </c>
      <c r="E21" s="17">
        <f t="shared" si="0"/>
        <v>157.33999999999997</v>
      </c>
      <c r="F21" s="19">
        <f t="shared" si="1"/>
        <v>0.74869708910639388</v>
      </c>
      <c r="G21" s="33">
        <f t="shared" si="2"/>
        <v>17.494797093599828</v>
      </c>
      <c r="H21" s="155">
        <v>8993531</v>
      </c>
      <c r="I21" s="59"/>
      <c r="J21" s="60"/>
      <c r="K21" s="60"/>
      <c r="L21" s="60"/>
      <c r="M21" s="60"/>
      <c r="N21" s="9"/>
      <c r="O21" s="57"/>
      <c r="P21" s="53"/>
      <c r="Q21" s="59"/>
      <c r="R21" s="60"/>
      <c r="S21" s="60"/>
      <c r="T21" s="60"/>
      <c r="U21" s="60"/>
      <c r="V21" s="9"/>
      <c r="W21" s="57"/>
    </row>
    <row r="22" spans="1:23" s="3" customFormat="1" ht="15.5" x14ac:dyDescent="0.35">
      <c r="A22" s="73">
        <v>2005</v>
      </c>
      <c r="B22" s="72">
        <v>118.2</v>
      </c>
      <c r="C22" s="68">
        <v>58.405000000000001</v>
      </c>
      <c r="D22" s="68">
        <v>16.245000000000001</v>
      </c>
      <c r="E22" s="17">
        <f t="shared" si="0"/>
        <v>160.36000000000001</v>
      </c>
      <c r="F22" s="19">
        <f t="shared" si="1"/>
        <v>0.73709154402594157</v>
      </c>
      <c r="G22" s="33">
        <f t="shared" si="2"/>
        <v>17.759424256210593</v>
      </c>
      <c r="H22" s="155">
        <v>9029572</v>
      </c>
      <c r="I22" s="13"/>
      <c r="J22" s="13"/>
      <c r="K22" s="13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</row>
    <row r="23" spans="1:23" s="3" customFormat="1" ht="15.5" x14ac:dyDescent="0.35">
      <c r="A23" s="73">
        <v>2006</v>
      </c>
      <c r="B23" s="72">
        <v>118.9</v>
      </c>
      <c r="C23" s="68">
        <v>65.763000000000005</v>
      </c>
      <c r="D23" s="68">
        <v>19.106999999999999</v>
      </c>
      <c r="E23" s="17">
        <f t="shared" si="0"/>
        <v>165.55600000000001</v>
      </c>
      <c r="F23" s="19">
        <f t="shared" si="1"/>
        <v>0.71818599144700279</v>
      </c>
      <c r="G23" s="33">
        <f t="shared" si="2"/>
        <v>18.232027649566589</v>
      </c>
      <c r="H23" s="155">
        <v>9080504</v>
      </c>
      <c r="I23" s="13"/>
      <c r="J23" s="13"/>
      <c r="K23" s="13"/>
    </row>
    <row r="24" spans="1:23" s="3" customFormat="1" ht="15.5" x14ac:dyDescent="0.35">
      <c r="A24" s="73">
        <v>2007</v>
      </c>
      <c r="B24" s="72">
        <v>108.8</v>
      </c>
      <c r="C24" s="68">
        <v>70.150000000000006</v>
      </c>
      <c r="D24" s="68">
        <v>19.585999999999999</v>
      </c>
      <c r="E24" s="17">
        <f t="shared" si="0"/>
        <v>159.36399999999998</v>
      </c>
      <c r="F24" s="19">
        <f t="shared" si="1"/>
        <v>0.68271378730453558</v>
      </c>
      <c r="G24" s="33">
        <f t="shared" si="2"/>
        <v>17.420463196041311</v>
      </c>
      <c r="H24" s="155">
        <v>9148092</v>
      </c>
      <c r="I24" s="13"/>
      <c r="J24" s="13"/>
      <c r="K24" s="13"/>
    </row>
    <row r="25" spans="1:23" s="3" customFormat="1" ht="15.5" x14ac:dyDescent="0.35">
      <c r="A25" s="73">
        <v>2008</v>
      </c>
      <c r="B25" s="72">
        <v>114.2</v>
      </c>
      <c r="C25" s="68">
        <v>79.369</v>
      </c>
      <c r="D25" s="68">
        <v>19.619</v>
      </c>
      <c r="E25" s="17">
        <f t="shared" si="0"/>
        <v>173.95000000000002</v>
      </c>
      <c r="F25" s="19">
        <f t="shared" si="1"/>
        <v>0.65651049152055185</v>
      </c>
      <c r="G25" s="33">
        <f t="shared" si="2"/>
        <v>18.867337184750333</v>
      </c>
      <c r="H25" s="155">
        <v>9219637</v>
      </c>
      <c r="I25" s="13"/>
      <c r="J25" s="13"/>
      <c r="K25" s="13"/>
    </row>
    <row r="26" spans="1:23" s="3" customFormat="1" ht="15.5" x14ac:dyDescent="0.35">
      <c r="A26" s="73">
        <v>2009</v>
      </c>
      <c r="B26" s="72">
        <v>107.6</v>
      </c>
      <c r="C26" s="68">
        <v>84.593000000000004</v>
      </c>
      <c r="D26" s="68">
        <v>16.577000000000002</v>
      </c>
      <c r="E26" s="17">
        <f t="shared" si="0"/>
        <v>175.61599999999999</v>
      </c>
      <c r="F26" s="19">
        <f t="shared" si="1"/>
        <v>0.61270043731778423</v>
      </c>
      <c r="G26" s="33">
        <f t="shared" si="2"/>
        <v>18.886456600865834</v>
      </c>
      <c r="H26" s="155">
        <v>9298515</v>
      </c>
      <c r="I26" s="13"/>
      <c r="J26" s="13"/>
      <c r="K26" s="13"/>
    </row>
    <row r="27" spans="1:23" s="3" customFormat="1" ht="15.5" x14ac:dyDescent="0.35">
      <c r="A27" s="73">
        <v>2010</v>
      </c>
      <c r="B27" s="72">
        <v>103.1</v>
      </c>
      <c r="C27" s="68">
        <v>85.412000000000006</v>
      </c>
      <c r="D27" s="68">
        <v>13.76</v>
      </c>
      <c r="E27" s="17">
        <f t="shared" si="0"/>
        <v>174.75200000000001</v>
      </c>
      <c r="F27" s="19">
        <f t="shared" si="1"/>
        <v>0.58997894158579012</v>
      </c>
      <c r="G27" s="33">
        <f t="shared" si="2"/>
        <v>18.63400001236921</v>
      </c>
      <c r="H27" s="155">
        <v>9378126</v>
      </c>
      <c r="I27" s="13"/>
      <c r="J27" s="13"/>
      <c r="K27" s="13"/>
    </row>
    <row r="28" spans="1:23" s="3" customFormat="1" ht="15.5" x14ac:dyDescent="0.35">
      <c r="A28" s="73">
        <v>2011</v>
      </c>
      <c r="B28" s="72">
        <v>103.3</v>
      </c>
      <c r="C28" s="68">
        <v>88.495999999999995</v>
      </c>
      <c r="D28" s="68">
        <v>14.961</v>
      </c>
      <c r="E28" s="17">
        <f t="shared" si="0"/>
        <v>176.83499999999998</v>
      </c>
      <c r="F28" s="19">
        <f t="shared" si="1"/>
        <v>0.5841603754912772</v>
      </c>
      <c r="G28" s="33">
        <f t="shared" si="2"/>
        <v>18.714257934192926</v>
      </c>
      <c r="H28" s="155">
        <v>9449212.5</v>
      </c>
      <c r="I28" s="13"/>
      <c r="J28" s="13"/>
      <c r="K28" s="13"/>
    </row>
    <row r="29" spans="1:23" s="3" customFormat="1" ht="15.5" x14ac:dyDescent="0.35">
      <c r="A29" s="73">
        <v>2012</v>
      </c>
      <c r="B29" s="72">
        <v>101.2</v>
      </c>
      <c r="C29" s="68">
        <v>97.72</v>
      </c>
      <c r="D29" s="68">
        <v>18.196999999999999</v>
      </c>
      <c r="E29" s="17">
        <f t="shared" si="0"/>
        <v>180.72300000000001</v>
      </c>
      <c r="F29" s="19">
        <f t="shared" si="1"/>
        <v>0.55997299734953487</v>
      </c>
      <c r="G29" s="33">
        <f t="shared" si="2"/>
        <v>18.984756770770851</v>
      </c>
      <c r="H29" s="155">
        <v>9519374</v>
      </c>
      <c r="I29" s="13"/>
      <c r="J29" s="13"/>
      <c r="K29" s="13"/>
    </row>
    <row r="30" spans="1:23" s="3" customFormat="1" ht="15.5" x14ac:dyDescent="0.35">
      <c r="A30" s="73">
        <v>2013</v>
      </c>
      <c r="B30" s="72">
        <v>90</v>
      </c>
      <c r="C30" s="68">
        <v>120.178</v>
      </c>
      <c r="D30" s="68">
        <v>19.869</v>
      </c>
      <c r="E30" s="17">
        <f t="shared" si="0"/>
        <v>190.309</v>
      </c>
      <c r="F30" s="19">
        <f t="shared" si="1"/>
        <v>0.47291510123010472</v>
      </c>
      <c r="G30" s="33">
        <f t="shared" si="2"/>
        <v>19.823072600731315</v>
      </c>
      <c r="H30" s="155">
        <v>9600378.5</v>
      </c>
      <c r="I30" s="13"/>
      <c r="J30" s="13"/>
      <c r="K30" s="13"/>
    </row>
    <row r="31" spans="1:23" s="3" customFormat="1" ht="15.5" x14ac:dyDescent="0.35">
      <c r="A31" s="42">
        <v>2014</v>
      </c>
      <c r="B31" s="16">
        <v>87.7</v>
      </c>
      <c r="C31" s="18">
        <v>125.581</v>
      </c>
      <c r="D31" s="18">
        <v>16.463999999999999</v>
      </c>
      <c r="E31" s="17">
        <f t="shared" si="0"/>
        <v>196.81700000000001</v>
      </c>
      <c r="F31" s="19">
        <f t="shared" si="1"/>
        <v>0.44559159015735428</v>
      </c>
      <c r="G31" s="35">
        <f t="shared" si="2"/>
        <v>20.298553765301435</v>
      </c>
      <c r="H31" s="156">
        <v>9696109.5</v>
      </c>
      <c r="I31" s="13"/>
      <c r="J31" s="13"/>
      <c r="K31" s="13"/>
    </row>
    <row r="32" spans="1:23" s="3" customFormat="1" ht="15.5" x14ac:dyDescent="0.35">
      <c r="A32" s="42">
        <v>2015</v>
      </c>
      <c r="B32" s="16">
        <v>90.2</v>
      </c>
      <c r="C32" s="18">
        <v>124.85899999999999</v>
      </c>
      <c r="D32" s="18">
        <v>16.623000000000001</v>
      </c>
      <c r="E32" s="17">
        <f t="shared" si="0"/>
        <v>198.43600000000001</v>
      </c>
      <c r="F32" s="19">
        <f t="shared" si="1"/>
        <v>0.45455461710576711</v>
      </c>
      <c r="G32" s="35">
        <f t="shared" si="2"/>
        <v>20.250253439418334</v>
      </c>
      <c r="H32" s="156">
        <v>9799186</v>
      </c>
      <c r="I32" s="13"/>
      <c r="J32" s="13"/>
      <c r="K32" s="13"/>
    </row>
    <row r="33" spans="1:11" s="3" customFormat="1" ht="15.5" x14ac:dyDescent="0.35">
      <c r="A33" s="42">
        <v>2016</v>
      </c>
      <c r="B33" s="16">
        <v>87.25</v>
      </c>
      <c r="C33" s="18">
        <v>125.593</v>
      </c>
      <c r="D33" s="18">
        <v>16.591999999999999</v>
      </c>
      <c r="E33" s="17">
        <f t="shared" si="0"/>
        <v>196.25100000000003</v>
      </c>
      <c r="F33" s="19">
        <f t="shared" si="1"/>
        <v>0.44458372186638534</v>
      </c>
      <c r="G33" s="35">
        <f t="shared" si="2"/>
        <v>19.77721646040521</v>
      </c>
      <c r="H33" s="156">
        <v>9923085</v>
      </c>
      <c r="I33" s="13"/>
      <c r="J33" s="13"/>
      <c r="K33" s="13"/>
    </row>
    <row r="34" spans="1:11" s="3" customFormat="1" ht="15.5" x14ac:dyDescent="0.35">
      <c r="A34" s="42">
        <v>2017</v>
      </c>
      <c r="B34" s="16">
        <v>82.7</v>
      </c>
      <c r="C34" s="18">
        <v>126.163</v>
      </c>
      <c r="D34" s="18">
        <v>18.292000000000002</v>
      </c>
      <c r="E34" s="17">
        <f t="shared" si="0"/>
        <v>190.571</v>
      </c>
      <c r="F34" s="19">
        <f t="shared" si="1"/>
        <v>0.43395899690928841</v>
      </c>
      <c r="G34" s="35">
        <f t="shared" si="2"/>
        <v>18.947776069025739</v>
      </c>
      <c r="H34" s="156">
        <v>10057697.5</v>
      </c>
      <c r="I34" s="13"/>
      <c r="J34" s="13"/>
      <c r="K34" s="13"/>
    </row>
    <row r="35" spans="1:11" s="3" customFormat="1" ht="15.5" x14ac:dyDescent="0.35">
      <c r="A35" s="42">
        <v>2018</v>
      </c>
      <c r="B35" s="16">
        <v>81.84</v>
      </c>
      <c r="C35" s="18">
        <v>129.27000000000001</v>
      </c>
      <c r="D35" s="18">
        <v>17.545000000000002</v>
      </c>
      <c r="E35" s="17">
        <f t="shared" si="0"/>
        <v>193.565</v>
      </c>
      <c r="F35" s="19">
        <f t="shared" si="1"/>
        <v>0.42280370934828099</v>
      </c>
      <c r="G35" s="35">
        <f t="shared" si="2"/>
        <v>19.023188063818022</v>
      </c>
      <c r="H35" s="156">
        <v>10175213.5</v>
      </c>
      <c r="I35" s="13"/>
      <c r="J35" s="13"/>
      <c r="K35" s="13"/>
    </row>
    <row r="36" spans="1:11" s="3" customFormat="1" ht="15.5" x14ac:dyDescent="0.35">
      <c r="A36" s="42">
        <v>2019</v>
      </c>
      <c r="B36" s="16">
        <v>80.650000000000006</v>
      </c>
      <c r="C36" s="18">
        <v>135.239</v>
      </c>
      <c r="D36" s="18">
        <v>19.431000000000001</v>
      </c>
      <c r="E36" s="17">
        <f t="shared" si="0"/>
        <v>196.458</v>
      </c>
      <c r="F36" s="19">
        <f t="shared" si="1"/>
        <v>0.41052031477465922</v>
      </c>
      <c r="G36" s="35">
        <f t="shared" si="2"/>
        <v>19.112769699676626</v>
      </c>
      <c r="H36" s="156">
        <v>10278887</v>
      </c>
      <c r="J36" s="11"/>
    </row>
    <row r="37" spans="1:11" s="3" customFormat="1" ht="15.5" x14ac:dyDescent="0.35">
      <c r="A37" s="42">
        <v>2020</v>
      </c>
      <c r="B37" s="16">
        <v>83.48</v>
      </c>
      <c r="C37" s="18">
        <v>138.255</v>
      </c>
      <c r="D37" s="18">
        <v>17.728999999999999</v>
      </c>
      <c r="E37" s="17">
        <f t="shared" si="0"/>
        <v>204.00600000000003</v>
      </c>
      <c r="F37" s="19">
        <f t="shared" si="1"/>
        <v>0.40920365087301352</v>
      </c>
      <c r="G37" s="35">
        <f t="shared" si="2"/>
        <v>19.704171810688663</v>
      </c>
      <c r="H37" s="156">
        <v>10353442</v>
      </c>
      <c r="J37" s="11"/>
    </row>
    <row r="38" spans="1:11" s="3" customFormat="1" ht="15.5" x14ac:dyDescent="0.35">
      <c r="A38" s="102">
        <v>2021</v>
      </c>
      <c r="B38" s="103">
        <v>84.2</v>
      </c>
      <c r="C38" s="96">
        <v>141.547</v>
      </c>
      <c r="D38" s="96">
        <v>22.827999999999999</v>
      </c>
      <c r="E38" s="95">
        <f t="shared" si="0"/>
        <v>202.91900000000001</v>
      </c>
      <c r="F38" s="98">
        <f t="shared" si="1"/>
        <v>0.41494389386898217</v>
      </c>
      <c r="G38" s="101">
        <f t="shared" si="2"/>
        <v>19.481825250180965</v>
      </c>
      <c r="H38" s="156">
        <v>10415810.5</v>
      </c>
      <c r="J38" s="11"/>
    </row>
    <row r="39" spans="1:11" s="3" customFormat="1" ht="15.5" x14ac:dyDescent="0.35">
      <c r="A39" s="42">
        <v>2022</v>
      </c>
      <c r="B39" s="16">
        <v>78.47</v>
      </c>
      <c r="C39" s="18">
        <v>147.48599999999999</v>
      </c>
      <c r="D39" s="18">
        <v>26.747</v>
      </c>
      <c r="E39" s="17">
        <f t="shared" si="0"/>
        <v>199.209</v>
      </c>
      <c r="F39" s="19">
        <f t="shared" si="1"/>
        <v>0.39390790576730972</v>
      </c>
      <c r="G39" s="35">
        <f t="shared" si="2"/>
        <v>18.995911200415829</v>
      </c>
      <c r="H39" s="156">
        <v>10486941</v>
      </c>
      <c r="J39" s="11"/>
    </row>
    <row r="40" spans="1:11" s="3" customFormat="1" ht="15.5" x14ac:dyDescent="0.35">
      <c r="A40" s="42">
        <v>2023</v>
      </c>
      <c r="B40" s="16">
        <v>79.44</v>
      </c>
      <c r="C40" s="18">
        <v>154.45599999999999</v>
      </c>
      <c r="D40" s="18">
        <v>30.484000000000002</v>
      </c>
      <c r="E40" s="17">
        <f>B40+C40-D40</f>
        <v>203.41199999999998</v>
      </c>
      <c r="F40" s="19">
        <f>B40/E40</f>
        <v>0.39053743141997527</v>
      </c>
      <c r="G40" s="35">
        <f>SUM(E40/H40)*1000000</f>
        <v>19.305221028181538</v>
      </c>
      <c r="H40" s="156">
        <v>10536631.5</v>
      </c>
      <c r="J40" s="11"/>
    </row>
    <row r="41" spans="1:11" ht="15.5" x14ac:dyDescent="0.35">
      <c r="A41" s="42">
        <v>2024</v>
      </c>
      <c r="B41" s="16">
        <v>82.18</v>
      </c>
      <c r="C41" s="18">
        <v>171.12100000000001</v>
      </c>
      <c r="D41" s="18">
        <v>30.183</v>
      </c>
      <c r="E41" s="17">
        <f>B41+C41-D41</f>
        <v>223.11800000000002</v>
      </c>
      <c r="F41" s="19">
        <f>B41/E41</f>
        <v>0.36832528079312293</v>
      </c>
      <c r="G41" s="35">
        <f>SUM(E41/H41)*1000000</f>
        <v>21.109190423312508</v>
      </c>
      <c r="H41" s="156">
        <v>10569709</v>
      </c>
    </row>
    <row r="42" spans="1:11" ht="14.5" x14ac:dyDescent="0.35">
      <c r="A42" s="51" t="s">
        <v>8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3"/>
  <sheetViews>
    <sheetView topLeftCell="A31" zoomScaleNormal="100" workbookViewId="0">
      <selection activeCell="A53" sqref="A53"/>
    </sheetView>
  </sheetViews>
  <sheetFormatPr defaultRowHeight="14" x14ac:dyDescent="0.3"/>
  <cols>
    <col min="1" max="1" width="11.08203125" customWidth="1"/>
    <col min="2" max="2" width="21.83203125" bestFit="1" customWidth="1"/>
    <col min="3" max="3" width="15.08203125" customWidth="1"/>
    <col min="4" max="5" width="11.33203125" bestFit="1" customWidth="1"/>
    <col min="6" max="6" width="18" customWidth="1"/>
    <col min="7" max="7" width="18.5" customWidth="1"/>
    <col min="8" max="8" width="19.6640625" customWidth="1"/>
    <col min="9" max="9" width="13.75" customWidth="1"/>
    <col min="10" max="10" width="11.58203125" customWidth="1"/>
  </cols>
  <sheetData>
    <row r="1" spans="1:8" ht="18" x14ac:dyDescent="0.4">
      <c r="A1" s="2" t="s">
        <v>181</v>
      </c>
    </row>
    <row r="2" spans="1:8" s="3" customFormat="1" ht="14.5" x14ac:dyDescent="0.35">
      <c r="A2" s="31"/>
      <c r="B2" s="49"/>
      <c r="C2" s="49"/>
      <c r="D2" s="49"/>
      <c r="E2" s="49"/>
      <c r="F2" s="49"/>
      <c r="G2" s="49"/>
      <c r="H2" s="49"/>
    </row>
    <row r="3" spans="1:8" s="3" customFormat="1" ht="15.5" x14ac:dyDescent="0.35">
      <c r="A3" s="138" t="s">
        <v>128</v>
      </c>
      <c r="B3" s="49"/>
      <c r="C3" s="49"/>
      <c r="D3" s="49"/>
      <c r="E3" s="49"/>
      <c r="F3" s="49"/>
      <c r="G3" s="49"/>
      <c r="H3" s="49"/>
    </row>
    <row r="4" spans="1:8" s="3" customFormat="1" x14ac:dyDescent="0.3">
      <c r="A4" s="139" t="s">
        <v>130</v>
      </c>
      <c r="B4" s="49"/>
      <c r="C4" s="49"/>
      <c r="D4" s="49"/>
      <c r="E4" s="49"/>
      <c r="F4" s="49"/>
      <c r="G4" s="49"/>
      <c r="H4" s="49"/>
    </row>
    <row r="5" spans="1:8" s="3" customFormat="1" x14ac:dyDescent="0.3">
      <c r="A5" s="139" t="s">
        <v>131</v>
      </c>
      <c r="B5" s="49"/>
      <c r="C5" s="49"/>
      <c r="D5" s="49"/>
      <c r="E5" s="49"/>
      <c r="F5" s="49"/>
      <c r="G5" s="49"/>
      <c r="H5" s="49"/>
    </row>
    <row r="6" spans="1:8" s="3" customFormat="1" x14ac:dyDescent="0.3">
      <c r="A6" s="139" t="s">
        <v>132</v>
      </c>
    </row>
    <row r="7" spans="1:8" s="3" customFormat="1" x14ac:dyDescent="0.3">
      <c r="A7" s="139" t="s">
        <v>126</v>
      </c>
    </row>
    <row r="8" spans="1:8" s="3" customFormat="1" x14ac:dyDescent="0.3">
      <c r="A8" s="139" t="s">
        <v>127</v>
      </c>
    </row>
    <row r="9" spans="1:8" s="3" customFormat="1" x14ac:dyDescent="0.3">
      <c r="A9" s="139" t="s">
        <v>184</v>
      </c>
    </row>
    <row r="10" spans="1:8" s="3" customFormat="1" x14ac:dyDescent="0.3">
      <c r="A10" s="139" t="s">
        <v>182</v>
      </c>
    </row>
    <row r="11" spans="1:8" s="1" customFormat="1" x14ac:dyDescent="0.3">
      <c r="D11"/>
    </row>
    <row r="12" spans="1:8" s="3" customFormat="1" x14ac:dyDescent="0.3">
      <c r="D12"/>
    </row>
    <row r="13" spans="1:8" s="3" customFormat="1" ht="15.5" x14ac:dyDescent="0.35">
      <c r="A13" s="138" t="s">
        <v>141</v>
      </c>
      <c r="B13"/>
      <c r="C13"/>
    </row>
    <row r="14" spans="1:8" s="3" customFormat="1" x14ac:dyDescent="0.3">
      <c r="A14" s="139" t="s">
        <v>133</v>
      </c>
      <c r="B14" s="140"/>
      <c r="C14" s="141" t="s">
        <v>136</v>
      </c>
    </row>
    <row r="15" spans="1:8" s="3" customFormat="1" x14ac:dyDescent="0.3">
      <c r="A15" s="139" t="s">
        <v>140</v>
      </c>
      <c r="B15" s="140"/>
      <c r="C15" s="141" t="s">
        <v>137</v>
      </c>
    </row>
    <row r="16" spans="1:8" s="3" customFormat="1" x14ac:dyDescent="0.3">
      <c r="A16" s="139" t="s">
        <v>134</v>
      </c>
      <c r="B16" s="140"/>
      <c r="C16" s="141" t="s">
        <v>138</v>
      </c>
      <c r="D16"/>
    </row>
    <row r="17" spans="1:12" s="3" customFormat="1" x14ac:dyDescent="0.3">
      <c r="A17" s="139" t="s">
        <v>135</v>
      </c>
      <c r="B17" s="140"/>
      <c r="C17" s="141" t="s">
        <v>139</v>
      </c>
    </row>
    <row r="18" spans="1:12" s="3" customFormat="1" x14ac:dyDescent="0.3"/>
    <row r="19" spans="1:12" s="3" customFormat="1" x14ac:dyDescent="0.3"/>
    <row r="20" spans="1:12" s="3" customFormat="1" ht="31.5" thickBot="1" x14ac:dyDescent="0.35">
      <c r="A20" s="65" t="s">
        <v>51</v>
      </c>
      <c r="B20" s="65" t="s">
        <v>54</v>
      </c>
      <c r="C20" s="65" t="s">
        <v>55</v>
      </c>
      <c r="D20" s="65" t="s">
        <v>3</v>
      </c>
      <c r="E20" s="65" t="s">
        <v>4</v>
      </c>
      <c r="F20" s="65" t="s">
        <v>5</v>
      </c>
      <c r="G20" s="65" t="s">
        <v>185</v>
      </c>
      <c r="H20" s="65" t="s">
        <v>6</v>
      </c>
      <c r="I20" s="65" t="s">
        <v>7</v>
      </c>
      <c r="K20" s="13"/>
    </row>
    <row r="21" spans="1:12" s="3" customFormat="1" ht="15.5" x14ac:dyDescent="0.35">
      <c r="A21" s="80">
        <v>1995</v>
      </c>
      <c r="B21" s="81">
        <f>SUM(('k-mjölk'!B12*1)+(grädde!B12*1)+(mjölkpulver!B11*6)+('syrade produkter'!B11*1)+(smör!B12*20)+(ost!B12*10))</f>
        <v>3452.2</v>
      </c>
      <c r="C21" s="82">
        <v>3243</v>
      </c>
      <c r="D21" s="81">
        <f>SUM(('k-mjölk'!C12*1)+(grädde!C12*1)+(mjölkpulver!C11*6)+('syrade produkter'!C11*1)+(smör!C12*20)+(ost!C12*10))</f>
        <v>224.83299999999997</v>
      </c>
      <c r="E21" s="81">
        <f>SUM(('k-mjölk'!D12*1)+(grädde!D12*1)+(mjölkpulver!D11*6)+('syrade produkter'!D11*1)+(smör!D12*20)+(ost!D12*10))</f>
        <v>581.81600000000003</v>
      </c>
      <c r="F21" s="83">
        <f>C21+D21-E21</f>
        <v>2886.0169999999998</v>
      </c>
      <c r="G21" s="84">
        <f>C21/F21</f>
        <v>1.1236940045744708</v>
      </c>
      <c r="H21" s="85">
        <f t="shared" ref="H21:H48" si="0">SUM(F21/I21)*1000000</f>
        <v>326.56501343819559</v>
      </c>
      <c r="I21" s="157">
        <v>8837496</v>
      </c>
      <c r="K21" s="86"/>
      <c r="L21" s="87"/>
    </row>
    <row r="22" spans="1:12" s="3" customFormat="1" ht="15.5" x14ac:dyDescent="0.35">
      <c r="A22" s="80">
        <v>1996</v>
      </c>
      <c r="B22" s="81">
        <f>SUM(('k-mjölk'!B13*1)+(grädde!B13*1)+(mjölkpulver!B12*6)+('syrade produkter'!B12*1)+(smör!B13*20)+(ost!B13*10))</f>
        <v>3499.5</v>
      </c>
      <c r="C22" s="82">
        <v>3258</v>
      </c>
      <c r="D22" s="81">
        <f>SUM(('k-mjölk'!C13*1)+(grädde!C13*1)+(mjölkpulver!C12*6)+('syrade produkter'!C12*1)+(smör!C13*20)+(ost!C13*10))</f>
        <v>291.37599999999998</v>
      </c>
      <c r="E22" s="81">
        <f>SUM(('k-mjölk'!D13*1)+(grädde!D13*1)+(mjölkpulver!D12*6)+('syrade produkter'!D12*1)+(smör!D13*20)+(ost!D13*10))</f>
        <v>459.13099999999997</v>
      </c>
      <c r="F22" s="83">
        <f t="shared" ref="F22:F48" si="1">C22+D22-E22</f>
        <v>3090.2450000000003</v>
      </c>
      <c r="G22" s="84">
        <f t="shared" ref="G22:G48" si="2">C22/F22</f>
        <v>1.0542853398355145</v>
      </c>
      <c r="H22" s="85">
        <f t="shared" si="0"/>
        <v>349.39740509892084</v>
      </c>
      <c r="I22" s="157">
        <v>8844499</v>
      </c>
      <c r="K22" s="86"/>
      <c r="L22" s="87"/>
    </row>
    <row r="23" spans="1:12" s="3" customFormat="1" ht="15.5" x14ac:dyDescent="0.35">
      <c r="A23" s="80">
        <v>1997</v>
      </c>
      <c r="B23" s="81">
        <f>SUM(('k-mjölk'!B14*1)+(grädde!B14*1)+(mjölkpulver!B13*6)+('syrade produkter'!B13*1)+(smör!B14*20)+(ost!B14*10))</f>
        <v>3434.6000000000004</v>
      </c>
      <c r="C23" s="82">
        <v>3276</v>
      </c>
      <c r="D23" s="81">
        <f>SUM(('k-mjölk'!C14*1)+(grädde!C14*1)+(mjölkpulver!C13*6)+('syrade produkter'!C13*1)+(smör!C14*20)+(ost!C14*10))</f>
        <v>351.76</v>
      </c>
      <c r="E23" s="81">
        <f>SUM(('k-mjölk'!D14*1)+(grädde!D14*1)+(mjölkpulver!D13*6)+('syrade produkter'!D13*1)+(smör!D14*20)+(ost!D14*10))</f>
        <v>686.89800000000002</v>
      </c>
      <c r="F23" s="83">
        <f t="shared" si="1"/>
        <v>2940.8620000000001</v>
      </c>
      <c r="G23" s="84">
        <f t="shared" si="2"/>
        <v>1.1139591045074539</v>
      </c>
      <c r="H23" s="85">
        <f t="shared" si="0"/>
        <v>332.38999166442972</v>
      </c>
      <c r="I23" s="157">
        <v>8847625</v>
      </c>
      <c r="K23" s="88"/>
      <c r="L23" s="87"/>
    </row>
    <row r="24" spans="1:12" s="3" customFormat="1" ht="15.5" x14ac:dyDescent="0.35">
      <c r="A24" s="80">
        <v>1998</v>
      </c>
      <c r="B24" s="81">
        <f>SUM(('k-mjölk'!B15*1)+(grädde!B15*1)+(mjölkpulver!B14*6)+('syrade produkter'!B14*1)+(smör!B15*20)+(ost!B15*10))</f>
        <v>3508.2</v>
      </c>
      <c r="C24" s="82">
        <v>3277</v>
      </c>
      <c r="D24" s="81">
        <f>SUM(('k-mjölk'!C15*1)+(grädde!C15*1)+(mjölkpulver!C14*6)+('syrade produkter'!C14*1)+(smör!C15*20)+(ost!C15*10))</f>
        <v>393.541</v>
      </c>
      <c r="E24" s="81">
        <f>SUM(('k-mjölk'!D15*1)+(grädde!D15*1)+(mjölkpulver!D14*6)+('syrade produkter'!D14*1)+(smör!D15*20)+(ost!D15*10))</f>
        <v>666.875</v>
      </c>
      <c r="F24" s="83">
        <f t="shared" si="1"/>
        <v>3003.6660000000002</v>
      </c>
      <c r="G24" s="84">
        <f t="shared" si="2"/>
        <v>1.0910001311730397</v>
      </c>
      <c r="H24" s="85">
        <f t="shared" si="0"/>
        <v>339.35997771092514</v>
      </c>
      <c r="I24" s="157">
        <v>8850973</v>
      </c>
      <c r="K24" s="88"/>
      <c r="L24" s="87"/>
    </row>
    <row r="25" spans="1:12" s="3" customFormat="1" ht="15.5" x14ac:dyDescent="0.35">
      <c r="A25" s="80">
        <v>1999</v>
      </c>
      <c r="B25" s="81">
        <f>SUM(('k-mjölk'!B16*1)+(grädde!B16*1)+(mjölkpulver!B15*6)+('syrade produkter'!B15*1)+(smör!B16*20)+(ost!B16*10))</f>
        <v>3446</v>
      </c>
      <c r="C25" s="82">
        <v>3299</v>
      </c>
      <c r="D25" s="81">
        <f>SUM(('k-mjölk'!C16*1)+(grädde!C16*1)+(mjölkpulver!C15*6)+('syrade produkter'!C15*1)+(smör!C16*20)+(ost!C16*10))</f>
        <v>434.709</v>
      </c>
      <c r="E25" s="81">
        <f>SUM(('k-mjölk'!D16*1)+(grädde!D16*1)+(mjölkpulver!D15*6)+('syrade produkter'!D15*1)+(smör!D16*20)+(ost!D16*10))</f>
        <v>615.82600000000002</v>
      </c>
      <c r="F25" s="83">
        <f t="shared" si="1"/>
        <v>3117.8829999999998</v>
      </c>
      <c r="G25" s="84">
        <f t="shared" si="2"/>
        <v>1.058089735888101</v>
      </c>
      <c r="H25" s="85">
        <f t="shared" si="0"/>
        <v>351.98999218096799</v>
      </c>
      <c r="I25" s="157">
        <v>8857874</v>
      </c>
      <c r="K25" s="88"/>
      <c r="L25" s="87"/>
    </row>
    <row r="26" spans="1:12" s="3" customFormat="1" ht="15.5" x14ac:dyDescent="0.35">
      <c r="A26" s="80">
        <v>2000</v>
      </c>
      <c r="B26" s="81">
        <f>SUM(('k-mjölk'!B17*1)+(grädde!B17*1)+(mjölkpulver!B16*6)+('syrade produkter'!B16*1)+(smör!B17*20)+(ost!B17*10))</f>
        <v>3525.8</v>
      </c>
      <c r="C26" s="82">
        <v>3297</v>
      </c>
      <c r="D26" s="81">
        <f>SUM(('k-mjölk'!C17*1)+(grädde!C17*1)+(mjölkpulver!C16*6)+('syrade produkter'!C16*1)+(smör!C17*20)+(ost!C17*10))</f>
        <v>421.79399999999998</v>
      </c>
      <c r="E26" s="81">
        <f>SUM(('k-mjölk'!D17*1)+(grädde!D17*1)+(mjölkpulver!D16*6)+('syrade produkter'!D16*1)+(smör!D17*20)+(ost!D17*10))</f>
        <v>680.90499999999997</v>
      </c>
      <c r="F26" s="83">
        <f t="shared" si="1"/>
        <v>3037.8890000000001</v>
      </c>
      <c r="G26" s="84">
        <f t="shared" si="2"/>
        <v>1.0852931097877505</v>
      </c>
      <c r="H26" s="85">
        <f t="shared" si="0"/>
        <v>342.40889060312492</v>
      </c>
      <c r="I26" s="157">
        <v>8872109</v>
      </c>
      <c r="K26" s="88"/>
      <c r="L26" s="87"/>
    </row>
    <row r="27" spans="1:12" s="3" customFormat="1" ht="15.5" x14ac:dyDescent="0.35">
      <c r="A27" s="80">
        <v>2001</v>
      </c>
      <c r="B27" s="81">
        <f>SUM(('k-mjölk'!B18*1)+(grädde!B18*1)+(mjölkpulver!B17*6)+('syrade produkter'!B17*1)+(smör!B18*20)+(ost!B18*10))</f>
        <v>3505</v>
      </c>
      <c r="C27" s="82">
        <v>3290</v>
      </c>
      <c r="D27" s="81">
        <f>SUM(('k-mjölk'!C18*1)+(grädde!C18*1)+(mjölkpulver!C17*6)+('syrade produkter'!C17*1)+(smör!C18*20)+(ost!C18*10))</f>
        <v>451.03899999999999</v>
      </c>
      <c r="E27" s="81">
        <f>SUM(('k-mjölk'!D18*1)+(grädde!D18*1)+(mjölkpulver!D17*6)+('syrade produkter'!D17*1)+(smör!D18*20)+(ost!D18*10))</f>
        <v>671.28899999999999</v>
      </c>
      <c r="F27" s="83">
        <f t="shared" si="1"/>
        <v>3069.75</v>
      </c>
      <c r="G27" s="84">
        <f t="shared" si="2"/>
        <v>1.0717485137226159</v>
      </c>
      <c r="H27" s="85">
        <f t="shared" si="0"/>
        <v>345.07236992972088</v>
      </c>
      <c r="I27" s="157">
        <v>8895960</v>
      </c>
      <c r="K27" s="88"/>
      <c r="L27" s="87"/>
    </row>
    <row r="28" spans="1:12" s="3" customFormat="1" ht="15.5" x14ac:dyDescent="0.35">
      <c r="A28" s="80">
        <v>2002</v>
      </c>
      <c r="B28" s="81">
        <f>SUM(('k-mjölk'!B19*1)+(grädde!B19*1)+(mjölkpulver!B18*6)+('syrade produkter'!B18*1)+(smör!B19*20)+(ost!B19*10))</f>
        <v>3469.3</v>
      </c>
      <c r="C28" s="82">
        <v>3226</v>
      </c>
      <c r="D28" s="81">
        <f>SUM(('k-mjölk'!C19*1)+(grädde!C19*1)+(mjölkpulver!C18*6)+('syrade produkter'!C18*1)+(smör!C19*20)+(ost!C19*10))</f>
        <v>539.86300000000006</v>
      </c>
      <c r="E28" s="81">
        <f>SUM(('k-mjölk'!D19*1)+(grädde!D19*1)+(mjölkpulver!D18*6)+('syrade produkter'!D18*1)+(smör!D19*20)+(ost!D19*10))</f>
        <v>555.03199999999993</v>
      </c>
      <c r="F28" s="83">
        <f t="shared" si="1"/>
        <v>3210.8310000000001</v>
      </c>
      <c r="G28" s="84">
        <f t="shared" si="2"/>
        <v>1.0047243221458868</v>
      </c>
      <c r="H28" s="85">
        <f t="shared" si="0"/>
        <v>359.75866777188196</v>
      </c>
      <c r="I28" s="157">
        <v>8924958</v>
      </c>
      <c r="K28" s="88"/>
      <c r="L28" s="87"/>
    </row>
    <row r="29" spans="1:12" s="3" customFormat="1" ht="15.5" x14ac:dyDescent="0.35">
      <c r="A29" s="80">
        <v>2003</v>
      </c>
      <c r="B29" s="81">
        <f>SUM(('k-mjölk'!B20*1)+(grädde!B20*1)+(mjölkpulver!B19*6)+('syrade produkter'!B19*1)+(smör!B20*20)+(ost!B20*10))</f>
        <v>3468.1</v>
      </c>
      <c r="C29" s="82">
        <v>3206</v>
      </c>
      <c r="D29" s="81">
        <f>SUM(('k-mjölk'!C20*1)+(grädde!C20*1)+(mjölkpulver!C19*6)+('syrade produkter'!C19*1)+(smör!C20*20)+(ost!C20*10))</f>
        <v>614.64800000000002</v>
      </c>
      <c r="E29" s="81">
        <f>SUM(('k-mjölk'!D20*1)+(grädde!D20*1)+(mjölkpulver!D19*6)+('syrade produkter'!D19*1)+(smör!D20*20)+(ost!D20*10))</f>
        <v>582.92200000000003</v>
      </c>
      <c r="F29" s="83">
        <f t="shared" si="1"/>
        <v>3237.7260000000001</v>
      </c>
      <c r="G29" s="84">
        <f t="shared" si="2"/>
        <v>0.99020114734847853</v>
      </c>
      <c r="H29" s="85">
        <f t="shared" si="0"/>
        <v>361.42478608215976</v>
      </c>
      <c r="I29" s="157">
        <v>8958229</v>
      </c>
      <c r="K29" s="88"/>
      <c r="L29" s="87"/>
    </row>
    <row r="30" spans="1:12" s="3" customFormat="1" ht="15.5" x14ac:dyDescent="0.35">
      <c r="A30" s="80">
        <v>2004</v>
      </c>
      <c r="B30" s="81">
        <f>SUM(('k-mjölk'!B21*1)+(grädde!B21*1)+(mjölkpulver!B20*6)+('syrade produkter'!B20*1)+(smör!B21*20)+(ost!B21*10))</f>
        <v>3470.7</v>
      </c>
      <c r="C30" s="82">
        <v>3229</v>
      </c>
      <c r="D30" s="81">
        <f>SUM(('k-mjölk'!C21*1)+(grädde!C21*1)+(mjölkpulver!C20*6)+('syrade produkter'!C20*1)+(smör!C21*20)+(ost!C21*10))</f>
        <v>686.23200000000008</v>
      </c>
      <c r="E30" s="81">
        <f>SUM(('k-mjölk'!D21*1)+(grädde!D21*1)+(mjölkpulver!D20*6)+('syrade produkter'!D20*1)+(smör!D21*20)+(ost!D21*10))</f>
        <v>836.97800000000007</v>
      </c>
      <c r="F30" s="83">
        <f t="shared" si="1"/>
        <v>3078.2539999999999</v>
      </c>
      <c r="G30" s="84">
        <f t="shared" si="2"/>
        <v>1.0489712674782523</v>
      </c>
      <c r="H30" s="85">
        <f t="shared" si="0"/>
        <v>342.27424134080371</v>
      </c>
      <c r="I30" s="157">
        <v>8993531</v>
      </c>
      <c r="K30" s="88"/>
      <c r="L30" s="87"/>
    </row>
    <row r="31" spans="1:12" s="3" customFormat="1" ht="15.5" x14ac:dyDescent="0.35">
      <c r="A31" s="80">
        <v>2005</v>
      </c>
      <c r="B31" s="81">
        <f>SUM(('k-mjölk'!B22*1)+(grädde!B22*1)+(mjölkpulver!B21*6)+('syrade produkter'!B21*1)+(smör!B22*20)+(ost!B22*10))</f>
        <v>3357.2</v>
      </c>
      <c r="C31" s="82">
        <v>3163</v>
      </c>
      <c r="D31" s="81">
        <f>SUM(('k-mjölk'!C22*1)+(grädde!C22*1)+(mjölkpulver!C21*6)+('syrade produkter'!C21*1)+(smör!C22*20)+(ost!C22*10))</f>
        <v>834.81700000000001</v>
      </c>
      <c r="E31" s="81">
        <f>SUM(('k-mjölk'!D22*1)+(grädde!D22*1)+(mjölkpulver!D21*6)+('syrade produkter'!D21*1)+(smör!D22*20)+(ost!D22*10))</f>
        <v>877.14600000000007</v>
      </c>
      <c r="F31" s="83">
        <f t="shared" si="1"/>
        <v>3120.6709999999998</v>
      </c>
      <c r="G31" s="84">
        <f t="shared" si="2"/>
        <v>1.013564070034938</v>
      </c>
      <c r="H31" s="85">
        <f t="shared" si="0"/>
        <v>345.60563889406939</v>
      </c>
      <c r="I31" s="157">
        <v>9029572</v>
      </c>
      <c r="K31" s="88"/>
      <c r="L31" s="87"/>
    </row>
    <row r="32" spans="1:12" s="3" customFormat="1" ht="15.5" x14ac:dyDescent="0.35">
      <c r="A32" s="80">
        <v>2006</v>
      </c>
      <c r="B32" s="81">
        <f>SUM(('k-mjölk'!B23*1)+(grädde!B23*1)+(mjölkpulver!B22*6)+('syrade produkter'!B22*1)+(smör!B23*20)+(ost!B23*10))</f>
        <v>3319.4</v>
      </c>
      <c r="C32" s="82">
        <v>3130</v>
      </c>
      <c r="D32" s="81">
        <f>SUM(('k-mjölk'!C23*1)+(grädde!C23*1)+(mjölkpulver!C22*6)+('syrade produkter'!C22*1)+(smör!C23*20)+(ost!C23*10))</f>
        <v>996.27400000000011</v>
      </c>
      <c r="E32" s="81">
        <f>SUM(('k-mjölk'!D23*1)+(grädde!D23*1)+(mjölkpulver!D22*6)+('syrade produkter'!D22*1)+(smör!D23*20)+(ost!D23*10))</f>
        <v>982.44</v>
      </c>
      <c r="F32" s="83">
        <f t="shared" si="1"/>
        <v>3143.8340000000003</v>
      </c>
      <c r="G32" s="84">
        <f t="shared" si="2"/>
        <v>0.99559964043903071</v>
      </c>
      <c r="H32" s="85">
        <f t="shared" si="0"/>
        <v>346.21800728241521</v>
      </c>
      <c r="I32" s="157">
        <v>9080504</v>
      </c>
      <c r="K32" s="88"/>
      <c r="L32" s="87"/>
    </row>
    <row r="33" spans="1:12" s="3" customFormat="1" ht="15.5" x14ac:dyDescent="0.35">
      <c r="A33" s="80">
        <v>2007</v>
      </c>
      <c r="B33" s="81">
        <f>SUM(('k-mjölk'!B24*1)+(grädde!B24*1)+(mjölkpulver!B23*6)+('syrade produkter'!B23*1)+(smör!B24*20)+(ost!B24*10))</f>
        <v>3111.3</v>
      </c>
      <c r="C33" s="82">
        <v>2986</v>
      </c>
      <c r="D33" s="81">
        <f>SUM(('k-mjölk'!C24*1)+(grädde!C24*1)+(mjölkpulver!C23*6)+('syrade produkter'!C23*1)+(smör!C24*20)+(ost!C24*10))</f>
        <v>1023.111</v>
      </c>
      <c r="E33" s="81">
        <f>SUM(('k-mjölk'!D24*1)+(grädde!D24*1)+(mjölkpulver!D23*6)+('syrade produkter'!D23*1)+(smör!D24*20)+(ost!D24*10))</f>
        <v>912.73100000000011</v>
      </c>
      <c r="F33" s="83">
        <f t="shared" si="1"/>
        <v>3096.3799999999997</v>
      </c>
      <c r="G33" s="84">
        <f t="shared" si="2"/>
        <v>0.96435192062989694</v>
      </c>
      <c r="H33" s="85">
        <f t="shared" si="0"/>
        <v>338.47276568709623</v>
      </c>
      <c r="I33" s="157">
        <v>9148092</v>
      </c>
      <c r="K33" s="88"/>
      <c r="L33" s="87"/>
    </row>
    <row r="34" spans="1:12" s="3" customFormat="1" ht="15.5" x14ac:dyDescent="0.35">
      <c r="A34" s="80">
        <v>2008</v>
      </c>
      <c r="B34" s="81">
        <f>SUM(('k-mjölk'!B25*1)+(grädde!B25*1)+(mjölkpulver!B24*6)+('syrade produkter'!B24*1)+(smör!B25*20)+(ost!B25*10))</f>
        <v>3187.5</v>
      </c>
      <c r="C34" s="82">
        <v>2987</v>
      </c>
      <c r="D34" s="81">
        <f>SUM(('k-mjölk'!C25*1)+(grädde!C25*1)+(mjölkpulver!C24*6)+('syrade produkter'!C24*1)+(smör!C25*20)+(ost!C25*10))</f>
        <v>1141.328</v>
      </c>
      <c r="E34" s="81">
        <f>SUM(('k-mjölk'!D25*1)+(grädde!D25*1)+(mjölkpulver!D24*6)+('syrade produkter'!D24*1)+(smör!D25*20)+(ost!D25*10))</f>
        <v>924.34799999999996</v>
      </c>
      <c r="F34" s="83">
        <f t="shared" si="1"/>
        <v>3203.9799999999996</v>
      </c>
      <c r="G34" s="84">
        <f t="shared" si="2"/>
        <v>0.93227797926329137</v>
      </c>
      <c r="H34" s="85">
        <f t="shared" si="0"/>
        <v>347.51693586200844</v>
      </c>
      <c r="I34" s="157">
        <v>9219637</v>
      </c>
      <c r="K34" s="88"/>
      <c r="L34" s="87"/>
    </row>
    <row r="35" spans="1:12" s="3" customFormat="1" ht="15.5" x14ac:dyDescent="0.35">
      <c r="A35" s="80">
        <v>2009</v>
      </c>
      <c r="B35" s="81">
        <f>SUM(('k-mjölk'!B26*1)+(grädde!B26*1)+(mjölkpulver!B25*6)+('syrade produkter'!B25*1)+(smör!B26*20)+(ost!B26*10))</f>
        <v>3171.5</v>
      </c>
      <c r="C35" s="82">
        <v>2933</v>
      </c>
      <c r="D35" s="81">
        <f>SUM(('k-mjölk'!C26*1)+(grädde!C26*1)+(mjölkpulver!C25*6)+('syrade produkter'!C25*1)+(smör!C26*20)+(ost!C26*10))</f>
        <v>1355.99</v>
      </c>
      <c r="E35" s="81">
        <f>SUM(('k-mjölk'!D26*1)+(grädde!D26*1)+(mjölkpulver!D25*6)+('syrade produkter'!D25*1)+(smör!D26*20)+(ost!D26*10))</f>
        <v>982.21399999999994</v>
      </c>
      <c r="F35" s="83">
        <f t="shared" si="1"/>
        <v>3306.7759999999998</v>
      </c>
      <c r="G35" s="84">
        <f t="shared" si="2"/>
        <v>0.88696664061914088</v>
      </c>
      <c r="H35" s="85">
        <f t="shared" si="0"/>
        <v>355.62409696602089</v>
      </c>
      <c r="I35" s="157">
        <v>9298515</v>
      </c>
      <c r="K35" s="88"/>
      <c r="L35" s="87"/>
    </row>
    <row r="36" spans="1:12" s="3" customFormat="1" ht="15.5" x14ac:dyDescent="0.35">
      <c r="A36" s="80">
        <v>2010</v>
      </c>
      <c r="B36" s="81">
        <f>SUM(('k-mjölk'!B27*1)+(grädde!B27*1)+(mjölkpulver!B26*6)+('syrade produkter'!B26*1)+(smör!B27*20)+(ost!B27*10))</f>
        <v>2984.1</v>
      </c>
      <c r="C36" s="82">
        <v>2862</v>
      </c>
      <c r="D36" s="81">
        <f>SUM(('k-mjölk'!C27*1)+(grädde!C27*1)+(mjölkpulver!C26*6)+('syrade produkter'!C26*1)+(smör!C27*20)+(ost!C27*10))</f>
        <v>1541.7890000000002</v>
      </c>
      <c r="E36" s="81">
        <f>SUM(('k-mjölk'!D27*1)+(grädde!D27*1)+(mjölkpulver!D26*6)+('syrade produkter'!D26*1)+(smör!D27*20)+(ost!D27*10))</f>
        <v>673.97300000000007</v>
      </c>
      <c r="F36" s="83">
        <f t="shared" si="1"/>
        <v>3729.8160000000007</v>
      </c>
      <c r="G36" s="84">
        <f t="shared" si="2"/>
        <v>0.76733007740864412</v>
      </c>
      <c r="H36" s="85">
        <f t="shared" si="0"/>
        <v>397.71442610176069</v>
      </c>
      <c r="I36" s="157">
        <v>9378126</v>
      </c>
      <c r="K36" s="88"/>
      <c r="L36" s="87"/>
    </row>
    <row r="37" spans="1:12" s="3" customFormat="1" ht="15.5" x14ac:dyDescent="0.35">
      <c r="A37" s="80">
        <v>2011</v>
      </c>
      <c r="B37" s="81">
        <f>SUM(('k-mjölk'!B28*1)+(grädde!B28*1)+(mjölkpulver!B27*6)+('syrade produkter'!B27*1)+(smör!B28*20)+(ost!B28*10))</f>
        <v>2932.1</v>
      </c>
      <c r="C37" s="82">
        <v>2850</v>
      </c>
      <c r="D37" s="81">
        <f>SUM(('k-mjölk'!C28*1)+(grädde!C28*1)+(mjölkpulver!C27*6)+('syrade produkter'!C27*1)+(smör!C28*20)+(ost!C28*10))</f>
        <v>1415.5050000000001</v>
      </c>
      <c r="E37" s="81">
        <f>SUM(('k-mjölk'!D28*1)+(grädde!D28*1)+(mjölkpulver!D27*6)+('syrade produkter'!D27*1)+(smör!D28*20)+(ost!D28*10))</f>
        <v>594.45299999999997</v>
      </c>
      <c r="F37" s="83">
        <f t="shared" si="1"/>
        <v>3671.0520000000001</v>
      </c>
      <c r="G37" s="84">
        <f t="shared" si="2"/>
        <v>0.77634421958610222</v>
      </c>
      <c r="H37" s="85">
        <f t="shared" si="0"/>
        <v>388.50348640164458</v>
      </c>
      <c r="I37" s="157">
        <v>9449212.5</v>
      </c>
      <c r="K37" s="88"/>
      <c r="L37" s="87"/>
    </row>
    <row r="38" spans="1:12" s="3" customFormat="1" ht="15.5" x14ac:dyDescent="0.35">
      <c r="A38" s="80">
        <v>2012</v>
      </c>
      <c r="B38" s="81">
        <f>SUM(('k-mjölk'!B29*1)+(grädde!B29*1)+(mjölkpulver!B28*6)+('syrade produkter'!B28*1)+(smör!B29*20)+(ost!B29*10))</f>
        <v>2969.1</v>
      </c>
      <c r="C38" s="82">
        <v>2861</v>
      </c>
      <c r="D38" s="81">
        <f>SUM(('k-mjölk'!C29*1)+(grädde!C29*1)+(mjölkpulver!C28*6)+('syrade produkter'!C28*1)+(smör!C29*20)+(ost!C29*10))</f>
        <v>1566.93</v>
      </c>
      <c r="E38" s="81">
        <f>SUM(('k-mjölk'!D29*1)+(grädde!D29*1)+(mjölkpulver!D28*6)+('syrade produkter'!D28*1)+(smör!D29*20)+(ost!D29*10))</f>
        <v>688.697</v>
      </c>
      <c r="F38" s="83">
        <f t="shared" si="1"/>
        <v>3739.2330000000002</v>
      </c>
      <c r="G38" s="84">
        <f t="shared" si="2"/>
        <v>0.76513017509205761</v>
      </c>
      <c r="H38" s="85">
        <f t="shared" si="0"/>
        <v>392.80240486401738</v>
      </c>
      <c r="I38" s="157">
        <v>9519374</v>
      </c>
      <c r="K38" s="88"/>
      <c r="L38" s="87"/>
    </row>
    <row r="39" spans="1:12" s="3" customFormat="1" ht="15.5" x14ac:dyDescent="0.35">
      <c r="A39" s="80">
        <v>2013</v>
      </c>
      <c r="B39" s="81">
        <f>SUM(('k-mjölk'!B30*1)+(grädde!B30*1)+(mjölkpulver!B29*6)+('syrade produkter'!B29*1)+(smör!B30*20)+(ost!B30*10))</f>
        <v>2899.6</v>
      </c>
      <c r="C39" s="82">
        <v>2868</v>
      </c>
      <c r="D39" s="81">
        <f>SUM(('k-mjölk'!C30*1)+(grädde!C30*1)+(mjölkpulver!C29*6)+('syrade produkter'!C29*1)+(smör!C30*20)+(ost!C30*10))</f>
        <v>1657.354</v>
      </c>
      <c r="E39" s="81">
        <f>SUM(('k-mjölk'!D30*1)+(grädde!D30*1)+(mjölkpulver!D29*6)+('syrade produkter'!D29*1)+(smör!D30*20)+(ost!D30*10))</f>
        <v>849.57300000000009</v>
      </c>
      <c r="F39" s="83">
        <f t="shared" si="1"/>
        <v>3675.7809999999999</v>
      </c>
      <c r="G39" s="84">
        <f t="shared" si="2"/>
        <v>0.78024234849682284</v>
      </c>
      <c r="H39" s="85">
        <f t="shared" si="0"/>
        <v>382.8787583739537</v>
      </c>
      <c r="I39" s="157">
        <v>9600378.5</v>
      </c>
      <c r="K39" s="88"/>
      <c r="L39" s="87"/>
    </row>
    <row r="40" spans="1:12" s="3" customFormat="1" ht="15.5" x14ac:dyDescent="0.35">
      <c r="A40" s="89">
        <v>2014</v>
      </c>
      <c r="B40" s="90">
        <f>SUM(('k-mjölk'!B31*1)+(grädde!B31*1)+(mjölkpulver!B30*6)+('syrade produkter'!B30*1)+(smör!B31*20)+(ost!B31*10))</f>
        <v>2912.09</v>
      </c>
      <c r="C40" s="91">
        <v>2931.25</v>
      </c>
      <c r="D40" s="90">
        <f>SUM(('k-mjölk'!C31*1)+(grädde!C31*1)+(mjölkpulver!C30*6)+('syrade produkter'!C30*1)+(smör!C31*20)+(ost!C31*10))</f>
        <v>1716.0119999999999</v>
      </c>
      <c r="E40" s="90">
        <f>SUM(('k-mjölk'!D31*1)+(grädde!D31*1)+(mjölkpulver!D30*6)+('syrade produkter'!D30*1)+(smör!D31*20)+(ost!D31*10))</f>
        <v>856.47400000000005</v>
      </c>
      <c r="F40" s="83">
        <f t="shared" si="1"/>
        <v>3790.7879999999996</v>
      </c>
      <c r="G40" s="84">
        <f t="shared" si="2"/>
        <v>0.77325611455982246</v>
      </c>
      <c r="H40" s="92">
        <f t="shared" si="0"/>
        <v>390.95969367920191</v>
      </c>
      <c r="I40" s="158">
        <v>9696109.5</v>
      </c>
      <c r="K40" s="88"/>
      <c r="L40" s="87"/>
    </row>
    <row r="41" spans="1:12" s="3" customFormat="1" ht="15.5" x14ac:dyDescent="0.35">
      <c r="A41" s="89">
        <v>2015</v>
      </c>
      <c r="B41" s="90">
        <f>SUM(('k-mjölk'!B32*1)+(grädde!B32*1)+(mjölkpulver!B31*6)+('syrade produkter'!B31*1)+(smör!B32*20)+(ost!B32*10))</f>
        <v>2908.26</v>
      </c>
      <c r="C41" s="91">
        <v>2933.16</v>
      </c>
      <c r="D41" s="90">
        <f>SUM(('k-mjölk'!C32*1)+(grädde!C32*1)+(mjölkpulver!C31*6)+('syrade produkter'!C31*1)+(smör!C32*20)+(ost!C32*10))</f>
        <v>1744.0129999999999</v>
      </c>
      <c r="E41" s="90">
        <f>SUM(('k-mjölk'!D32*1)+(grädde!D32*1)+(mjölkpulver!D31*6)+('syrade produkter'!D31*1)+(smör!D32*20)+(ost!D32*10))</f>
        <v>870.52199999999993</v>
      </c>
      <c r="F41" s="83">
        <f t="shared" si="1"/>
        <v>3806.6509999999998</v>
      </c>
      <c r="G41" s="84">
        <f t="shared" si="2"/>
        <v>0.77053557050541277</v>
      </c>
      <c r="H41" s="92">
        <f t="shared" si="0"/>
        <v>388.46604197532326</v>
      </c>
      <c r="I41" s="158">
        <v>9799186</v>
      </c>
      <c r="K41" s="88"/>
      <c r="L41" s="87"/>
    </row>
    <row r="42" spans="1:12" s="3" customFormat="1" ht="15.5" x14ac:dyDescent="0.35">
      <c r="A42" s="89">
        <v>2016</v>
      </c>
      <c r="B42" s="90">
        <f>SUM(('k-mjölk'!B33*1)+(grädde!B33*1)+(mjölkpulver!B32*6)+('syrade produkter'!B32*1)+(smör!B33*20)+(ost!B33*10))</f>
        <v>2797.47</v>
      </c>
      <c r="C42" s="91">
        <v>2862</v>
      </c>
      <c r="D42" s="90">
        <f>SUM(('k-mjölk'!C33*1)+(grädde!C33*1)+(mjölkpulver!C32*6)+('syrade produkter'!C32*1)+(smör!C33*20)+(ost!C33*10))</f>
        <v>1763.2310000000002</v>
      </c>
      <c r="E42" s="90">
        <f>SUM(('k-mjölk'!D33*1)+(grädde!D33*1)+(mjölkpulver!D32*6)+('syrade produkter'!D32*1)+(smör!D33*20)+(ost!D33*10))</f>
        <v>785.53</v>
      </c>
      <c r="F42" s="83">
        <f t="shared" si="1"/>
        <v>3839.701</v>
      </c>
      <c r="G42" s="84">
        <f t="shared" si="2"/>
        <v>0.74537053796636765</v>
      </c>
      <c r="H42" s="92">
        <f t="shared" si="0"/>
        <v>386.9462974468122</v>
      </c>
      <c r="I42" s="158">
        <v>9923085</v>
      </c>
      <c r="K42" s="88"/>
      <c r="L42" s="87"/>
    </row>
    <row r="43" spans="1:12" s="3" customFormat="1" ht="15.5" x14ac:dyDescent="0.35">
      <c r="A43" s="89">
        <v>2017</v>
      </c>
      <c r="B43" s="90">
        <f>SUM(('k-mjölk'!B34*1)+(grädde!B34*1)+(mjölkpulver!B33*6)+('syrade produkter'!B33*1)+(smör!B34*20)+(ost!B34*10))</f>
        <v>2730.87</v>
      </c>
      <c r="C43" s="91">
        <v>2817</v>
      </c>
      <c r="D43" s="90">
        <f>SUM(('k-mjölk'!C34*1)+(grädde!C34*1)+(mjölkpulver!C33*6)+('syrade produkter'!C33*1)+(smör!C34*20)+(ost!C34*10))</f>
        <v>1767.5919999999999</v>
      </c>
      <c r="E43" s="90">
        <f>SUM(('k-mjölk'!D34*1)+(grädde!D34*1)+(mjölkpulver!D33*6)+('syrade produkter'!D33*1)+(smör!D34*20)+(ost!D34*10))</f>
        <v>776.61500000000001</v>
      </c>
      <c r="F43" s="83">
        <f t="shared" si="1"/>
        <v>3807.9769999999999</v>
      </c>
      <c r="G43" s="84">
        <f t="shared" si="2"/>
        <v>0.73976287146692332</v>
      </c>
      <c r="H43" s="92">
        <f t="shared" si="0"/>
        <v>378.61319650943966</v>
      </c>
      <c r="I43" s="158">
        <v>10057697.5</v>
      </c>
      <c r="K43" s="88"/>
      <c r="L43" s="87"/>
    </row>
    <row r="44" spans="1:12" s="3" customFormat="1" ht="15.5" x14ac:dyDescent="0.35">
      <c r="A44" s="89">
        <v>2018</v>
      </c>
      <c r="B44" s="90">
        <f>SUM(('k-mjölk'!B35*1)+(grädde!B35*1)+(mjölkpulver!B34*6)+('syrade produkter'!B34*1)+(smör!B35*20)+(ost!B35*10))</f>
        <v>2647.38</v>
      </c>
      <c r="C44" s="91">
        <v>2760</v>
      </c>
      <c r="D44" s="90">
        <f>SUM(('k-mjölk'!C35*1)+(grädde!C35*1)+(mjölkpulver!C34*6)+('syrade produkter'!C34*1)+(smör!C35*20)+(ost!C35*10))</f>
        <v>1832.973</v>
      </c>
      <c r="E44" s="90">
        <f>SUM(('k-mjölk'!D35*1)+(grädde!D35*1)+(mjölkpulver!D34*6)+('syrade produkter'!D34*1)+(smör!D35*20)+(ost!D35*10))</f>
        <v>767.09500000000003</v>
      </c>
      <c r="F44" s="83">
        <f t="shared" si="1"/>
        <v>3825.8779999999997</v>
      </c>
      <c r="G44" s="84">
        <f t="shared" si="2"/>
        <v>0.72140303480665102</v>
      </c>
      <c r="H44" s="92">
        <f t="shared" si="0"/>
        <v>375.99977631918972</v>
      </c>
      <c r="I44" s="158">
        <v>10175213.5</v>
      </c>
      <c r="K44" s="88"/>
      <c r="L44" s="87"/>
    </row>
    <row r="45" spans="1:12" s="3" customFormat="1" ht="15.5" x14ac:dyDescent="0.35">
      <c r="A45" s="89">
        <v>2019</v>
      </c>
      <c r="B45" s="90">
        <f>SUM(('k-mjölk'!B36*1)+(grädde!B36*1)+(mjölkpulver!B35*6)+('syrade produkter'!B35*1)+(smör!B36*20)+(ost!B36*10))</f>
        <v>2589.16</v>
      </c>
      <c r="C45" s="91">
        <v>2704</v>
      </c>
      <c r="D45" s="90">
        <f>SUM(('k-mjölk'!C36*1)+(grädde!C36*1)+(mjölkpulver!C35*6)+('syrade produkter'!C35*1)+(smör!C36*20)+(ost!C36*10))</f>
        <v>1878.0100000000002</v>
      </c>
      <c r="E45" s="90">
        <f>SUM(('k-mjölk'!D36*1)+(grädde!D36*1)+(mjölkpulver!D35*6)+('syrade produkter'!D35*1)+(smör!D36*20)+(ost!D36*10))</f>
        <v>740.08300000000008</v>
      </c>
      <c r="F45" s="83">
        <f t="shared" si="1"/>
        <v>3841.9270000000001</v>
      </c>
      <c r="G45" s="84">
        <f t="shared" si="2"/>
        <v>0.70381347693488183</v>
      </c>
      <c r="H45" s="92">
        <f t="shared" si="0"/>
        <v>373.76877477104284</v>
      </c>
      <c r="I45" s="158">
        <v>10278887</v>
      </c>
    </row>
    <row r="46" spans="1:12" s="3" customFormat="1" ht="15.5" x14ac:dyDescent="0.35">
      <c r="A46" s="89">
        <v>2020</v>
      </c>
      <c r="B46" s="90">
        <f>SUM(('k-mjölk'!B37*1)+(grädde!B37*1)+(mjölkpulver!B36*6)+('syrade produkter'!B36*1)+(smör!B37*20)+(ost!B37*10))</f>
        <v>2566.54</v>
      </c>
      <c r="C46" s="91">
        <v>2772.74</v>
      </c>
      <c r="D46" s="90">
        <f>SUM(('k-mjölk'!C37*1)+(grädde!C37*1)+(mjölkpulver!C36*6)+('syrade produkter'!C36*1)+(smör!C37*20)+(ost!C37*10))</f>
        <v>1913.1019999999999</v>
      </c>
      <c r="E46" s="90">
        <f>SUM(('k-mjölk'!D37*1)+(grädde!D37*1)+(mjölkpulver!D36*6)+('syrade produkter'!D36*1)+(smör!D37*20)+(ost!D37*10))</f>
        <v>728.43</v>
      </c>
      <c r="F46" s="83">
        <f t="shared" si="1"/>
        <v>3957.4119999999998</v>
      </c>
      <c r="G46" s="84">
        <f t="shared" si="2"/>
        <v>0.70064476481094207</v>
      </c>
      <c r="H46" s="92">
        <f t="shared" si="0"/>
        <v>382.2315322768988</v>
      </c>
      <c r="I46" s="158">
        <v>10353442</v>
      </c>
    </row>
    <row r="47" spans="1:12" s="3" customFormat="1" ht="15.5" x14ac:dyDescent="0.35">
      <c r="A47" s="104">
        <v>2021</v>
      </c>
      <c r="B47" s="105">
        <f>SUM(('k-mjölk'!B38*1)+(grädde!B38*1)+(mjölkpulver!B37*6)+('syrade produkter'!B37*1)+(smör!B38*20)+(ost!B38*10))</f>
        <v>2559.4399999999996</v>
      </c>
      <c r="C47" s="106">
        <v>2782.22</v>
      </c>
      <c r="D47" s="105">
        <f>SUM(('k-mjölk'!C38*1)+(grädde!C38*1)+(mjölkpulver!C37*6)+('syrade produkter'!C37*1)+(smör!C38*20)+(ost!C38*10))</f>
        <v>1930.355</v>
      </c>
      <c r="E47" s="105">
        <f>SUM(('k-mjölk'!D38*1)+(grädde!D38*1)+(mjölkpulver!D37*6)+('syrade produkter'!D37*1)+(smör!D38*20)+(ost!D38*10))</f>
        <v>875.07599999999991</v>
      </c>
      <c r="F47" s="107">
        <f t="shared" si="1"/>
        <v>3837.4989999999998</v>
      </c>
      <c r="G47" s="108">
        <f t="shared" si="2"/>
        <v>0.72500865798271219</v>
      </c>
      <c r="H47" s="109">
        <f t="shared" si="0"/>
        <v>368.43018601384887</v>
      </c>
      <c r="I47" s="158">
        <v>10415810.5</v>
      </c>
    </row>
    <row r="48" spans="1:12" s="3" customFormat="1" ht="15.5" x14ac:dyDescent="0.35">
      <c r="A48" s="89">
        <v>2022</v>
      </c>
      <c r="B48" s="90">
        <f>SUM(('k-mjölk'!B39*1)+(grädde!B39*1)+(mjölkpulver!B38*6)+('syrade produkter'!B38*1)+(smör!B39*20)+(ost!B39*10))</f>
        <v>2541.0100000000002</v>
      </c>
      <c r="C48" s="91">
        <v>2764.84</v>
      </c>
      <c r="D48" s="90">
        <f>SUM(('k-mjölk'!C39*1)+(grädde!C39*1)+(mjölkpulver!C38*6)+('syrade produkter'!C38*1)+(smör!C39*20)+(ost!C39*10))</f>
        <v>1973.6579999999999</v>
      </c>
      <c r="E48" s="90">
        <f>SUM(('k-mjölk'!D39*1)+(grädde!D39*1)+(mjölkpulver!D38*6)+('syrade produkter'!D38*1)+(smör!D39*20)+(ost!D39*10))</f>
        <v>908.40200000000004</v>
      </c>
      <c r="F48" s="83">
        <f t="shared" si="1"/>
        <v>3830.0959999999995</v>
      </c>
      <c r="G48" s="84">
        <f t="shared" si="2"/>
        <v>0.72187224549985185</v>
      </c>
      <c r="H48" s="92">
        <f t="shared" si="0"/>
        <v>365.22528352166751</v>
      </c>
      <c r="I48" s="158">
        <v>10486941</v>
      </c>
    </row>
    <row r="49" spans="1:9" s="3" customFormat="1" ht="15.5" x14ac:dyDescent="0.35">
      <c r="A49" s="89">
        <v>2023</v>
      </c>
      <c r="B49" s="90">
        <f>SUM(('k-mjölk'!B40*1)+(grädde!B40*1)+(mjölkpulver!B39*6)+('syrade produkter'!B39*1)+(smör!B40*20)+(ost!B40*10))</f>
        <v>2593.8000000000002</v>
      </c>
      <c r="C49" s="91">
        <v>2818.53</v>
      </c>
      <c r="D49" s="90">
        <f>SUM(('k-mjölk'!C40*1)+(grädde!C40*1)+(mjölkpulver!C39*6)+('syrade produkter'!C39*1)+(smör!C40*20)+(ost!C40*10))</f>
        <v>2058.9849999999997</v>
      </c>
      <c r="E49" s="90">
        <f>SUM(('k-mjölk'!D40*1)+(grädde!D40*1)+(mjölkpulver!D39*6)+('syrade produkter'!D39*1)+(smör!D40*20)+(ost!D40*10))</f>
        <v>1091.174</v>
      </c>
      <c r="F49" s="83">
        <f>C49+D49-E49</f>
        <v>3786.3409999999994</v>
      </c>
      <c r="G49" s="84">
        <f>C49/F49</f>
        <v>0.74439412614975797</v>
      </c>
      <c r="H49" s="92">
        <f>SUM(F49/I49)*1000000</f>
        <v>359.35023446535064</v>
      </c>
      <c r="I49" s="158">
        <v>10536631.5</v>
      </c>
    </row>
    <row r="50" spans="1:9" s="3" customFormat="1" ht="15.5" x14ac:dyDescent="0.35">
      <c r="A50" s="89">
        <v>2024</v>
      </c>
      <c r="B50" s="90">
        <f>SUM(('k-mjölk'!B41*1)+(grädde!B41*1)+(mjölkpulver!B40*6)+('syrade produkter'!B40*1)+(smör!B41*20)+(ost!B41*10))</f>
        <v>2582.38</v>
      </c>
      <c r="C50" s="91">
        <v>2799.91</v>
      </c>
      <c r="D50" s="90">
        <f>SUM(('k-mjölk'!C41*1)+(grädde!C41*1)+(mjölkpulver!C40*6)+('syrade produkter'!C40*1)+(smör!C41*20)+(ost!C41*10))</f>
        <v>2188.027</v>
      </c>
      <c r="E50" s="90">
        <f>SUM(('k-mjölk'!D41*1)+(grädde!D41*1)+(mjölkpulver!D40*6)+('syrade produkter'!D40*1)+(smör!D41*20)+(ost!D41*10))</f>
        <v>1027.0629999999999</v>
      </c>
      <c r="F50" s="83">
        <f>C50+D50-E50</f>
        <v>3960.8739999999998</v>
      </c>
      <c r="G50" s="84">
        <f>C50/F50</f>
        <v>0.70689196374335561</v>
      </c>
      <c r="H50" s="92">
        <f>SUM(F50/I50)*1000000</f>
        <v>374.73822600035629</v>
      </c>
      <c r="I50" s="158">
        <v>10569709</v>
      </c>
    </row>
    <row r="51" spans="1:9" ht="14.5" x14ac:dyDescent="0.35">
      <c r="A51" s="51" t="s">
        <v>8</v>
      </c>
      <c r="B51" s="3"/>
      <c r="C51" s="3"/>
      <c r="D51" s="3"/>
      <c r="E51" s="3"/>
      <c r="F51" s="3"/>
      <c r="G51" s="3"/>
      <c r="H51" s="3"/>
      <c r="I51" s="3"/>
    </row>
    <row r="53" spans="1:9" x14ac:dyDescent="0.3">
      <c r="B53" s="133"/>
      <c r="C53" s="133"/>
      <c r="D53" s="133"/>
      <c r="E53" s="133"/>
      <c r="F53" s="133"/>
      <c r="G53" s="133"/>
      <c r="H53" s="133"/>
      <c r="I53" s="133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2"/>
  <sheetViews>
    <sheetView topLeftCell="A22" zoomScaleNormal="100" workbookViewId="0">
      <selection activeCell="P24" sqref="P24"/>
    </sheetView>
  </sheetViews>
  <sheetFormatPr defaultRowHeight="14" x14ac:dyDescent="0.3"/>
  <cols>
    <col min="1" max="1" width="10.08203125" customWidth="1"/>
    <col min="2" max="2" width="13.25" bestFit="1" customWidth="1"/>
    <col min="3" max="3" width="11.33203125" bestFit="1" customWidth="1"/>
    <col min="4" max="4" width="19.58203125" bestFit="1" customWidth="1"/>
    <col min="5" max="5" width="11.08203125" bestFit="1" customWidth="1"/>
    <col min="6" max="6" width="14.58203125" bestFit="1" customWidth="1"/>
    <col min="8" max="8" width="9.5" bestFit="1" customWidth="1"/>
    <col min="21" max="21" width="6.25" customWidth="1"/>
  </cols>
  <sheetData>
    <row r="1" spans="1:8" ht="18" x14ac:dyDescent="0.4">
      <c r="A1" s="2" t="s">
        <v>22</v>
      </c>
    </row>
    <row r="3" spans="1:8" x14ac:dyDescent="0.3">
      <c r="A3" s="75" t="s">
        <v>51</v>
      </c>
      <c r="B3" s="76" t="s">
        <v>23</v>
      </c>
      <c r="C3" s="76" t="s">
        <v>24</v>
      </c>
      <c r="D3" s="76" t="s">
        <v>25</v>
      </c>
      <c r="E3" s="76" t="s">
        <v>26</v>
      </c>
      <c r="F3" s="76" t="s">
        <v>27</v>
      </c>
      <c r="G3" s="76" t="s">
        <v>28</v>
      </c>
      <c r="H3" s="76" t="s">
        <v>29</v>
      </c>
    </row>
    <row r="4" spans="1:8" x14ac:dyDescent="0.3">
      <c r="A4">
        <v>2006</v>
      </c>
      <c r="B4" s="62">
        <v>3130</v>
      </c>
      <c r="C4" s="63">
        <v>954</v>
      </c>
      <c r="D4" s="63">
        <v>267</v>
      </c>
      <c r="E4" s="63">
        <v>90.4</v>
      </c>
      <c r="F4" s="63">
        <v>49.5</v>
      </c>
      <c r="G4" s="63">
        <v>118.9</v>
      </c>
      <c r="H4" s="63">
        <v>26.1</v>
      </c>
    </row>
    <row r="5" spans="1:8" x14ac:dyDescent="0.3">
      <c r="A5">
        <v>2007</v>
      </c>
      <c r="B5" s="62">
        <v>2986</v>
      </c>
      <c r="C5" s="63">
        <v>926</v>
      </c>
      <c r="D5" s="63">
        <v>265</v>
      </c>
      <c r="E5" s="63">
        <v>94.1</v>
      </c>
      <c r="F5" s="63">
        <v>51.7</v>
      </c>
      <c r="G5" s="63">
        <v>108.8</v>
      </c>
      <c r="H5" s="63">
        <v>21.4</v>
      </c>
    </row>
    <row r="6" spans="1:8" x14ac:dyDescent="0.3">
      <c r="A6">
        <v>2008</v>
      </c>
      <c r="B6" s="62">
        <v>2987</v>
      </c>
      <c r="C6" s="63">
        <v>915</v>
      </c>
      <c r="D6" s="63">
        <v>272</v>
      </c>
      <c r="E6" s="63">
        <v>96.5</v>
      </c>
      <c r="F6" s="63">
        <v>57</v>
      </c>
      <c r="G6" s="63">
        <v>114.2</v>
      </c>
      <c r="H6" s="63">
        <v>21</v>
      </c>
    </row>
    <row r="7" spans="1:8" x14ac:dyDescent="0.3">
      <c r="A7">
        <v>2009</v>
      </c>
      <c r="B7" s="62">
        <v>2933</v>
      </c>
      <c r="C7" s="63">
        <v>908</v>
      </c>
      <c r="D7" s="63">
        <v>264</v>
      </c>
      <c r="E7" s="63">
        <v>103.9</v>
      </c>
      <c r="F7" s="63">
        <v>57.6</v>
      </c>
      <c r="G7" s="63">
        <v>107.6</v>
      </c>
      <c r="H7" s="63">
        <v>23.7</v>
      </c>
    </row>
    <row r="8" spans="1:8" x14ac:dyDescent="0.3">
      <c r="A8">
        <v>2010</v>
      </c>
      <c r="B8" s="62">
        <v>2862</v>
      </c>
      <c r="C8" s="63">
        <v>914</v>
      </c>
      <c r="D8" s="63">
        <v>264</v>
      </c>
      <c r="E8" s="63">
        <v>109.7</v>
      </c>
      <c r="F8" s="63">
        <v>48.9</v>
      </c>
      <c r="G8" s="63">
        <v>103.1</v>
      </c>
      <c r="H8" s="63">
        <v>18.600000000000001</v>
      </c>
    </row>
    <row r="9" spans="1:8" x14ac:dyDescent="0.3">
      <c r="A9">
        <v>2011</v>
      </c>
      <c r="B9" s="62">
        <v>2850</v>
      </c>
      <c r="C9" s="63">
        <v>877</v>
      </c>
      <c r="D9" s="63">
        <v>262</v>
      </c>
      <c r="E9" s="63">
        <v>109.9</v>
      </c>
      <c r="F9" s="63">
        <v>50.7</v>
      </c>
      <c r="G9" s="63">
        <v>103.3</v>
      </c>
      <c r="H9" s="63">
        <v>17.3</v>
      </c>
    </row>
    <row r="10" spans="1:8" x14ac:dyDescent="0.3">
      <c r="A10">
        <v>2012</v>
      </c>
      <c r="B10" s="62">
        <v>2861</v>
      </c>
      <c r="C10" s="63">
        <v>867</v>
      </c>
      <c r="D10" s="63">
        <v>254</v>
      </c>
      <c r="E10" s="63">
        <v>112.7</v>
      </c>
      <c r="F10" s="63">
        <v>61.9</v>
      </c>
      <c r="G10" s="63">
        <v>101.2</v>
      </c>
      <c r="H10" s="63">
        <v>17.600000000000001</v>
      </c>
    </row>
    <row r="11" spans="1:8" x14ac:dyDescent="0.3">
      <c r="A11">
        <v>2013</v>
      </c>
      <c r="B11" s="62">
        <v>2868</v>
      </c>
      <c r="C11" s="63">
        <v>864</v>
      </c>
      <c r="D11" s="63">
        <v>249</v>
      </c>
      <c r="E11" s="63">
        <v>103.8</v>
      </c>
      <c r="F11" s="63">
        <v>73.8</v>
      </c>
      <c r="G11" s="63">
        <v>90</v>
      </c>
      <c r="H11" s="63">
        <v>17</v>
      </c>
    </row>
    <row r="12" spans="1:8" x14ac:dyDescent="0.3">
      <c r="A12">
        <v>2014</v>
      </c>
      <c r="B12" s="62">
        <v>2931</v>
      </c>
      <c r="C12" s="63">
        <v>810</v>
      </c>
      <c r="D12" s="63">
        <v>246.93</v>
      </c>
      <c r="E12" s="63">
        <v>105.2</v>
      </c>
      <c r="F12" s="63">
        <v>89.16</v>
      </c>
      <c r="G12" s="63">
        <v>87.7</v>
      </c>
      <c r="H12" s="63">
        <v>16.899999999999999</v>
      </c>
    </row>
    <row r="13" spans="1:8" x14ac:dyDescent="0.3">
      <c r="A13">
        <v>2015</v>
      </c>
      <c r="B13" s="62">
        <v>2933</v>
      </c>
      <c r="C13" s="63">
        <v>815</v>
      </c>
      <c r="D13" s="63">
        <v>245.68</v>
      </c>
      <c r="E13" s="63">
        <v>112.4</v>
      </c>
      <c r="F13" s="63">
        <v>84.03</v>
      </c>
      <c r="G13" s="63">
        <v>90.2</v>
      </c>
      <c r="H13" s="63">
        <v>16.45</v>
      </c>
    </row>
    <row r="14" spans="1:8" x14ac:dyDescent="0.3">
      <c r="A14">
        <v>2016</v>
      </c>
      <c r="B14" s="62">
        <v>2862</v>
      </c>
      <c r="C14" s="63">
        <v>784.99</v>
      </c>
      <c r="D14" s="63">
        <v>242.13</v>
      </c>
      <c r="E14" s="63">
        <v>112.67</v>
      </c>
      <c r="F14" s="63">
        <v>75.930000000000007</v>
      </c>
      <c r="G14" s="63">
        <v>87.25</v>
      </c>
      <c r="H14" s="63">
        <v>16.48</v>
      </c>
    </row>
    <row r="15" spans="1:8" x14ac:dyDescent="0.3">
      <c r="A15">
        <v>2017</v>
      </c>
      <c r="B15" s="62">
        <v>2817</v>
      </c>
      <c r="C15" s="63">
        <v>760.85</v>
      </c>
      <c r="D15" s="63">
        <v>238.02</v>
      </c>
      <c r="E15" s="63">
        <v>105.32</v>
      </c>
      <c r="F15" s="63">
        <v>78.98</v>
      </c>
      <c r="G15" s="63">
        <v>82.7</v>
      </c>
      <c r="H15" s="63">
        <v>16.29</v>
      </c>
    </row>
    <row r="16" spans="1:8" x14ac:dyDescent="0.3">
      <c r="A16">
        <v>2018</v>
      </c>
      <c r="B16" s="62">
        <v>2760</v>
      </c>
      <c r="C16" s="63">
        <v>721.15</v>
      </c>
      <c r="D16" s="63">
        <v>237.21</v>
      </c>
      <c r="E16" s="63">
        <v>71.42</v>
      </c>
      <c r="F16" s="63">
        <v>82.2</v>
      </c>
      <c r="G16" s="63">
        <v>81.84</v>
      </c>
      <c r="H16" s="63">
        <v>15.3</v>
      </c>
    </row>
    <row r="17" spans="1:8" x14ac:dyDescent="0.3">
      <c r="A17">
        <v>2019</v>
      </c>
      <c r="B17" s="62">
        <v>2704</v>
      </c>
      <c r="C17" s="64">
        <v>698.52</v>
      </c>
      <c r="D17" s="64">
        <v>230.8</v>
      </c>
      <c r="E17" s="64">
        <v>70.52</v>
      </c>
      <c r="F17" s="63">
        <v>76.87</v>
      </c>
      <c r="G17" s="63">
        <v>80.650000000000006</v>
      </c>
      <c r="H17" s="63">
        <v>16.079999999999998</v>
      </c>
    </row>
    <row r="18" spans="1:8" x14ac:dyDescent="0.3">
      <c r="A18">
        <v>2020</v>
      </c>
      <c r="B18" s="62">
        <v>2773</v>
      </c>
      <c r="C18" s="64">
        <v>694.03</v>
      </c>
      <c r="D18" s="64">
        <v>236</v>
      </c>
      <c r="E18" s="64">
        <v>74.069999999999993</v>
      </c>
      <c r="F18" s="63">
        <v>65.84</v>
      </c>
      <c r="G18" s="63">
        <v>83.48</v>
      </c>
      <c r="H18" s="63">
        <v>16.63</v>
      </c>
    </row>
    <row r="19" spans="1:8" x14ac:dyDescent="0.3">
      <c r="A19">
        <v>2021</v>
      </c>
      <c r="B19" s="62">
        <v>2782.22</v>
      </c>
      <c r="C19" s="64">
        <v>683.65</v>
      </c>
      <c r="D19" s="64">
        <v>229.63</v>
      </c>
      <c r="E19" s="64">
        <v>65.88</v>
      </c>
      <c r="F19" s="63">
        <v>66.08</v>
      </c>
      <c r="G19" s="63">
        <v>84.2</v>
      </c>
      <c r="H19" s="63">
        <v>17.09</v>
      </c>
    </row>
    <row r="20" spans="1:8" x14ac:dyDescent="0.3">
      <c r="A20">
        <v>2022</v>
      </c>
      <c r="B20" s="62">
        <v>2764.84</v>
      </c>
      <c r="C20" s="64">
        <v>685.91</v>
      </c>
      <c r="D20" s="64">
        <v>224.79</v>
      </c>
      <c r="E20" s="64">
        <v>64.290000000000006</v>
      </c>
      <c r="F20" s="63">
        <v>66.52</v>
      </c>
      <c r="G20" s="63">
        <v>78.47</v>
      </c>
      <c r="H20" s="63">
        <v>19.11</v>
      </c>
    </row>
    <row r="21" spans="1:8" x14ac:dyDescent="0.3">
      <c r="A21">
        <v>2023</v>
      </c>
      <c r="B21" s="62">
        <v>2818.53</v>
      </c>
      <c r="C21" s="64">
        <v>690.88</v>
      </c>
      <c r="D21" s="64">
        <v>223.66</v>
      </c>
      <c r="E21" s="64">
        <v>66.88</v>
      </c>
      <c r="F21" s="63">
        <v>65.83</v>
      </c>
      <c r="G21" s="63">
        <v>79.44</v>
      </c>
      <c r="H21" s="63">
        <v>21.15</v>
      </c>
    </row>
    <row r="22" spans="1:8" x14ac:dyDescent="0.3">
      <c r="A22">
        <v>2024</v>
      </c>
      <c r="B22" s="62">
        <v>2799.91</v>
      </c>
      <c r="C22" s="64">
        <v>678.59</v>
      </c>
      <c r="D22" s="64">
        <v>224.34</v>
      </c>
      <c r="E22" s="64">
        <v>71.290000000000006</v>
      </c>
      <c r="F22" s="63">
        <v>65.06</v>
      </c>
      <c r="G22" s="63">
        <v>82.18</v>
      </c>
      <c r="H22" s="63">
        <v>19.8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E7B75-E4B5-496D-9311-82BD7CD28470}">
  <dimension ref="A1:AG12"/>
  <sheetViews>
    <sheetView topLeftCell="A19" workbookViewId="0">
      <selection activeCell="V26" sqref="V26"/>
    </sheetView>
  </sheetViews>
  <sheetFormatPr defaultColWidth="8.58203125" defaultRowHeight="14" x14ac:dyDescent="0.3"/>
  <cols>
    <col min="1" max="1" width="16.08203125" style="118" customWidth="1"/>
    <col min="2" max="29" width="7" style="118" bestFit="1" customWidth="1"/>
    <col min="30" max="30" width="7" style="118" customWidth="1"/>
    <col min="31" max="31" width="8.08203125" style="118" bestFit="1" customWidth="1"/>
    <col min="32" max="32" width="10.1640625" style="118" customWidth="1"/>
    <col min="33" max="16384" width="8.58203125" style="118"/>
  </cols>
  <sheetData>
    <row r="1" spans="1:33" ht="18" x14ac:dyDescent="0.4">
      <c r="A1" s="171" t="s">
        <v>186</v>
      </c>
    </row>
    <row r="2" spans="1:33" ht="14.5" x14ac:dyDescent="0.35">
      <c r="A2" s="172" t="s">
        <v>187</v>
      </c>
    </row>
    <row r="4" spans="1:33" x14ac:dyDescent="0.3">
      <c r="A4" s="173" t="s">
        <v>188</v>
      </c>
      <c r="B4" s="174" t="s">
        <v>189</v>
      </c>
      <c r="C4" s="174" t="s">
        <v>190</v>
      </c>
      <c r="D4" s="174" t="s">
        <v>191</v>
      </c>
      <c r="E4" s="174" t="s">
        <v>192</v>
      </c>
      <c r="F4" s="174" t="s">
        <v>193</v>
      </c>
      <c r="G4" s="174" t="s">
        <v>194</v>
      </c>
      <c r="H4" s="174" t="s">
        <v>195</v>
      </c>
      <c r="I4" s="174" t="s">
        <v>196</v>
      </c>
      <c r="J4" s="174" t="s">
        <v>197</v>
      </c>
      <c r="K4" s="174" t="s">
        <v>198</v>
      </c>
      <c r="L4" s="174" t="s">
        <v>199</v>
      </c>
      <c r="M4" s="174" t="s">
        <v>200</v>
      </c>
      <c r="N4" s="174" t="s">
        <v>31</v>
      </c>
      <c r="O4" s="174" t="s">
        <v>32</v>
      </c>
      <c r="P4" s="174" t="s">
        <v>33</v>
      </c>
      <c r="Q4" s="174" t="s">
        <v>34</v>
      </c>
      <c r="R4" s="174" t="s">
        <v>35</v>
      </c>
      <c r="S4" s="174" t="s">
        <v>36</v>
      </c>
      <c r="T4" s="174" t="s">
        <v>37</v>
      </c>
      <c r="U4" s="174" t="s">
        <v>38</v>
      </c>
      <c r="V4" s="174" t="s">
        <v>39</v>
      </c>
      <c r="W4" s="174" t="s">
        <v>40</v>
      </c>
      <c r="X4" s="174" t="s">
        <v>41</v>
      </c>
      <c r="Y4" s="174" t="s">
        <v>42</v>
      </c>
      <c r="Z4" s="174" t="s">
        <v>43</v>
      </c>
      <c r="AA4" s="174" t="s">
        <v>44</v>
      </c>
      <c r="AB4" s="174" t="s">
        <v>53</v>
      </c>
      <c r="AC4" s="174" t="s">
        <v>58</v>
      </c>
      <c r="AD4" s="174" t="s">
        <v>142</v>
      </c>
      <c r="AE4" s="174" t="s">
        <v>152</v>
      </c>
      <c r="AF4" s="174" t="s">
        <v>153</v>
      </c>
      <c r="AG4" s="153"/>
    </row>
    <row r="5" spans="1:33" x14ac:dyDescent="0.3">
      <c r="A5" s="118" t="s">
        <v>201</v>
      </c>
      <c r="B5" s="175">
        <v>326.60000000000002</v>
      </c>
      <c r="C5" s="175">
        <v>349.4</v>
      </c>
      <c r="D5" s="175">
        <v>332.4</v>
      </c>
      <c r="E5" s="175">
        <v>339.4</v>
      </c>
      <c r="F5" s="175">
        <v>352</v>
      </c>
      <c r="G5" s="175">
        <v>342.4</v>
      </c>
      <c r="H5" s="175">
        <v>345.1</v>
      </c>
      <c r="I5" s="175">
        <v>359.8</v>
      </c>
      <c r="J5" s="175">
        <v>361.4</v>
      </c>
      <c r="K5" s="175">
        <v>342.3</v>
      </c>
      <c r="L5" s="175">
        <v>345.6</v>
      </c>
      <c r="M5" s="175">
        <v>346.2</v>
      </c>
      <c r="N5" s="175">
        <v>338.5</v>
      </c>
      <c r="O5" s="175">
        <v>347.5</v>
      </c>
      <c r="P5" s="175">
        <v>355.6</v>
      </c>
      <c r="Q5" s="175">
        <v>397.7</v>
      </c>
      <c r="R5" s="175">
        <v>388.5</v>
      </c>
      <c r="S5" s="175">
        <v>392.8</v>
      </c>
      <c r="T5" s="175">
        <v>382.8</v>
      </c>
      <c r="U5" s="175">
        <v>390.8</v>
      </c>
      <c r="V5" s="175">
        <v>388.3</v>
      </c>
      <c r="W5" s="175">
        <v>386.8</v>
      </c>
      <c r="X5" s="175">
        <v>378.3</v>
      </c>
      <c r="Y5" s="175">
        <v>375.9</v>
      </c>
      <c r="Z5" s="175">
        <v>373.5</v>
      </c>
      <c r="AA5" s="175">
        <v>382.1</v>
      </c>
      <c r="AB5" s="175">
        <v>368.3</v>
      </c>
      <c r="AC5" s="175">
        <v>365</v>
      </c>
      <c r="AD5" s="175">
        <v>359.4</v>
      </c>
      <c r="AE5" s="175">
        <v>374.7</v>
      </c>
      <c r="AF5" s="176">
        <f>SUM(MEjerikonsumtion[[#This Row],[2024]]-MEjerikonsumtion[[#This Row],[2023]])/MEjerikonsumtion[[#This Row],[2023]]</f>
        <v>4.2570951585976659E-2</v>
      </c>
      <c r="AG5" s="177"/>
    </row>
    <row r="6" spans="1:33" x14ac:dyDescent="0.3">
      <c r="A6" s="118" t="s">
        <v>202</v>
      </c>
      <c r="B6" s="175">
        <v>119.6</v>
      </c>
      <c r="C6" s="175">
        <v>120.4</v>
      </c>
      <c r="D6" s="175">
        <v>116.9</v>
      </c>
      <c r="E6" s="175">
        <v>117.9</v>
      </c>
      <c r="F6" s="175">
        <v>115.4</v>
      </c>
      <c r="G6" s="175">
        <v>113.6</v>
      </c>
      <c r="H6" s="175">
        <v>111.8</v>
      </c>
      <c r="I6" s="175">
        <v>112.3</v>
      </c>
      <c r="J6" s="175">
        <v>111.5</v>
      </c>
      <c r="K6" s="175">
        <v>111.9</v>
      </c>
      <c r="L6" s="175">
        <v>111.1</v>
      </c>
      <c r="M6" s="175">
        <v>108.1</v>
      </c>
      <c r="N6" s="175">
        <v>103.8</v>
      </c>
      <c r="O6" s="175">
        <v>104.7</v>
      </c>
      <c r="P6" s="175">
        <v>108.5</v>
      </c>
      <c r="Q6" s="175">
        <v>97.6</v>
      </c>
      <c r="R6" s="175">
        <v>90.8</v>
      </c>
      <c r="S6" s="175">
        <v>84.7</v>
      </c>
      <c r="T6" s="175">
        <v>83.9</v>
      </c>
      <c r="U6" s="175">
        <v>81.599999999999994</v>
      </c>
      <c r="V6" s="175">
        <v>80.599999999999994</v>
      </c>
      <c r="W6" s="175">
        <v>78.099999999999994</v>
      </c>
      <c r="X6" s="175">
        <v>75.5</v>
      </c>
      <c r="Y6" s="175">
        <v>71.2</v>
      </c>
      <c r="Z6" s="175">
        <v>68.400000000000006</v>
      </c>
      <c r="AA6" s="175">
        <v>67.7</v>
      </c>
      <c r="AB6" s="175">
        <v>65.8</v>
      </c>
      <c r="AC6" s="175">
        <v>64</v>
      </c>
      <c r="AD6" s="175">
        <v>62.6</v>
      </c>
      <c r="AE6" s="175">
        <v>61.5</v>
      </c>
      <c r="AF6" s="176">
        <f>SUM(MEjerikonsumtion[[#This Row],[2024]]-MEjerikonsumtion[[#This Row],[2023]])/MEjerikonsumtion[[#This Row],[2023]]</f>
        <v>-1.7571884984025583E-2</v>
      </c>
      <c r="AG6" s="177"/>
    </row>
    <row r="7" spans="1:33" x14ac:dyDescent="0.3">
      <c r="A7" s="118" t="s">
        <v>26</v>
      </c>
      <c r="B7" s="175">
        <v>10.1</v>
      </c>
      <c r="C7" s="175">
        <v>10.4</v>
      </c>
      <c r="D7" s="175">
        <v>10.4</v>
      </c>
      <c r="E7" s="175">
        <v>10.5</v>
      </c>
      <c r="F7" s="175">
        <v>10.6</v>
      </c>
      <c r="G7" s="175">
        <v>10.8</v>
      </c>
      <c r="H7" s="175">
        <v>11.2</v>
      </c>
      <c r="I7" s="175">
        <v>10.4</v>
      </c>
      <c r="J7" s="175">
        <v>10.1</v>
      </c>
      <c r="K7" s="175">
        <v>10</v>
      </c>
      <c r="L7" s="175">
        <v>9.9</v>
      </c>
      <c r="M7" s="175">
        <v>10</v>
      </c>
      <c r="N7" s="175">
        <v>10.3</v>
      </c>
      <c r="O7" s="175">
        <v>10.5</v>
      </c>
      <c r="P7" s="175">
        <v>11.2</v>
      </c>
      <c r="Q7" s="175">
        <v>11.7</v>
      </c>
      <c r="R7" s="175">
        <v>11.6</v>
      </c>
      <c r="S7" s="175">
        <v>15.3</v>
      </c>
      <c r="T7" s="175">
        <v>13.9</v>
      </c>
      <c r="U7" s="175">
        <v>13.9</v>
      </c>
      <c r="V7" s="175">
        <v>14.8</v>
      </c>
      <c r="W7" s="175">
        <v>14.8</v>
      </c>
      <c r="X7" s="175">
        <v>12.9</v>
      </c>
      <c r="Y7" s="175">
        <v>9.8000000000000007</v>
      </c>
      <c r="Z7" s="175">
        <v>9.1999999999999993</v>
      </c>
      <c r="AA7" s="175">
        <v>9.1999999999999993</v>
      </c>
      <c r="AB7" s="175">
        <v>8</v>
      </c>
      <c r="AC7" s="175">
        <v>7.3</v>
      </c>
      <c r="AD7" s="175">
        <v>7.4</v>
      </c>
      <c r="AE7" s="175">
        <v>8</v>
      </c>
      <c r="AF7" s="176">
        <f>SUM(MEjerikonsumtion[[#This Row],[2024]]-MEjerikonsumtion[[#This Row],[2023]])/MEjerikonsumtion[[#This Row],[2023]]</f>
        <v>8.108108108108103E-2</v>
      </c>
      <c r="AG7" s="177"/>
    </row>
    <row r="8" spans="1:33" x14ac:dyDescent="0.3">
      <c r="A8" s="118" t="s">
        <v>25</v>
      </c>
      <c r="B8" s="175">
        <v>28.3</v>
      </c>
      <c r="C8" s="175">
        <v>27.5</v>
      </c>
      <c r="D8" s="175">
        <v>27</v>
      </c>
      <c r="E8" s="175">
        <v>30.2</v>
      </c>
      <c r="F8" s="175">
        <v>31.4</v>
      </c>
      <c r="G8" s="175">
        <v>30.6</v>
      </c>
      <c r="H8" s="175">
        <v>31.9</v>
      </c>
      <c r="I8" s="175">
        <v>33.299999999999997</v>
      </c>
      <c r="J8" s="175">
        <v>33.6</v>
      </c>
      <c r="K8" s="175">
        <v>33.200000000000003</v>
      </c>
      <c r="L8" s="175">
        <v>34</v>
      </c>
      <c r="M8" s="175">
        <v>34.6</v>
      </c>
      <c r="N8" s="175">
        <v>34.799999999999997</v>
      </c>
      <c r="O8" s="175">
        <v>36.1</v>
      </c>
      <c r="P8" s="175">
        <v>34.799999999999997</v>
      </c>
      <c r="Q8" s="175">
        <v>34.799999999999997</v>
      </c>
      <c r="R8" s="175">
        <v>34.700000000000003</v>
      </c>
      <c r="S8" s="175">
        <v>35</v>
      </c>
      <c r="T8" s="175">
        <v>34.700000000000003</v>
      </c>
      <c r="U8" s="175">
        <v>35</v>
      </c>
      <c r="V8" s="175">
        <v>34.1</v>
      </c>
      <c r="W8" s="175">
        <v>32.6</v>
      </c>
      <c r="X8" s="175">
        <v>31</v>
      </c>
      <c r="Y8" s="175">
        <v>29.7</v>
      </c>
      <c r="Z8" s="175">
        <v>29.4</v>
      </c>
      <c r="AA8" s="175">
        <v>28.9</v>
      </c>
      <c r="AB8" s="175">
        <v>28.5</v>
      </c>
      <c r="AC8" s="175">
        <v>27.7</v>
      </c>
      <c r="AD8" s="175">
        <v>27</v>
      </c>
      <c r="AE8" s="175">
        <v>26.7</v>
      </c>
      <c r="AF8" s="176">
        <f>SUM(MEjerikonsumtion[[#This Row],[2024]]-MEjerikonsumtion[[#This Row],[2023]])/MEjerikonsumtion[[#This Row],[2023]]</f>
        <v>-1.1111111111111138E-2</v>
      </c>
      <c r="AG8" s="177"/>
    </row>
    <row r="9" spans="1:33" x14ac:dyDescent="0.3">
      <c r="A9" s="118" t="s">
        <v>29</v>
      </c>
      <c r="B9" s="175">
        <v>0.6</v>
      </c>
      <c r="C9" s="175">
        <v>1.4</v>
      </c>
      <c r="D9" s="175">
        <v>1.3</v>
      </c>
      <c r="E9" s="175">
        <v>1.6</v>
      </c>
      <c r="F9" s="175">
        <v>1.1000000000000001</v>
      </c>
      <c r="G9" s="175">
        <v>1.4</v>
      </c>
      <c r="H9" s="175">
        <v>1.3</v>
      </c>
      <c r="I9" s="175">
        <v>1.4</v>
      </c>
      <c r="J9" s="175">
        <v>1.4</v>
      </c>
      <c r="K9" s="175">
        <v>1.1000000000000001</v>
      </c>
      <c r="L9" s="175">
        <v>0.9</v>
      </c>
      <c r="M9" s="175">
        <v>0.7</v>
      </c>
      <c r="N9" s="175">
        <v>0.9</v>
      </c>
      <c r="O9" s="175">
        <v>1</v>
      </c>
      <c r="P9" s="175">
        <v>1.4</v>
      </c>
      <c r="Q9" s="175">
        <v>2.8</v>
      </c>
      <c r="R9" s="175">
        <v>3.1</v>
      </c>
      <c r="S9" s="175">
        <v>3.2</v>
      </c>
      <c r="T9" s="175">
        <v>2.5</v>
      </c>
      <c r="U9" s="175">
        <v>2.6</v>
      </c>
      <c r="V9" s="175">
        <v>2.9</v>
      </c>
      <c r="W9" s="175">
        <v>2.9</v>
      </c>
      <c r="X9" s="175">
        <v>2.8</v>
      </c>
      <c r="Y9" s="175">
        <v>2.7</v>
      </c>
      <c r="Z9" s="175">
        <v>2.8</v>
      </c>
      <c r="AA9" s="175">
        <v>2.9</v>
      </c>
      <c r="AB9" s="175">
        <v>2.9</v>
      </c>
      <c r="AC9" s="175">
        <v>3</v>
      </c>
      <c r="AD9" s="175">
        <v>2.7</v>
      </c>
      <c r="AE9" s="175">
        <v>2.8</v>
      </c>
      <c r="AF9" s="176">
        <f>SUM(MEjerikonsumtion[[#This Row],[2024]]-MEjerikonsumtion[[#This Row],[2023]])/MEjerikonsumtion[[#This Row],[2023]]</f>
        <v>3.7037037037036903E-2</v>
      </c>
      <c r="AG9" s="177"/>
    </row>
    <row r="10" spans="1:33" x14ac:dyDescent="0.3">
      <c r="A10" s="118" t="s">
        <v>28</v>
      </c>
      <c r="B10" s="175">
        <v>16.3</v>
      </c>
      <c r="C10" s="175">
        <v>16.8</v>
      </c>
      <c r="D10" s="175">
        <v>15.5</v>
      </c>
      <c r="E10" s="175">
        <v>16.3</v>
      </c>
      <c r="F10" s="175">
        <v>17</v>
      </c>
      <c r="G10" s="175">
        <v>16.600000000000001</v>
      </c>
      <c r="H10" s="175">
        <v>16.7</v>
      </c>
      <c r="I10" s="175">
        <v>17.899999999999999</v>
      </c>
      <c r="J10" s="175">
        <v>18.2</v>
      </c>
      <c r="K10" s="175">
        <v>17.5</v>
      </c>
      <c r="L10" s="175">
        <v>17.8</v>
      </c>
      <c r="M10" s="175">
        <v>18.2</v>
      </c>
      <c r="N10" s="175">
        <v>17.399999999999999</v>
      </c>
      <c r="O10" s="175">
        <v>18.899999999999999</v>
      </c>
      <c r="P10" s="175">
        <v>18.899999999999999</v>
      </c>
      <c r="Q10" s="175">
        <v>18.600000000000001</v>
      </c>
      <c r="R10" s="175">
        <v>18.7</v>
      </c>
      <c r="S10" s="175">
        <v>19</v>
      </c>
      <c r="T10" s="175">
        <v>18.899999999999999</v>
      </c>
      <c r="U10" s="175">
        <v>20.3</v>
      </c>
      <c r="V10" s="175">
        <v>20.2</v>
      </c>
      <c r="W10" s="175">
        <v>19.8</v>
      </c>
      <c r="X10" s="175">
        <v>18.899999999999999</v>
      </c>
      <c r="Y10" s="175">
        <v>19</v>
      </c>
      <c r="Z10" s="175">
        <v>19.100000000000001</v>
      </c>
      <c r="AA10" s="175">
        <v>19.7</v>
      </c>
      <c r="AB10" s="175">
        <v>19.5</v>
      </c>
      <c r="AC10" s="175">
        <v>19</v>
      </c>
      <c r="AD10" s="175">
        <v>19.3</v>
      </c>
      <c r="AE10" s="175">
        <v>21.1</v>
      </c>
      <c r="AF10" s="176">
        <f>SUM(MEjerikonsumtion[[#This Row],[2024]]-MEjerikonsumtion[[#This Row],[2023]])/MEjerikonsumtion[[#This Row],[2023]]</f>
        <v>9.3264248704663252E-2</v>
      </c>
      <c r="AG10" s="177"/>
    </row>
    <row r="12" spans="1:33" x14ac:dyDescent="0.3">
      <c r="A12" s="178" t="s">
        <v>203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k-mjölk</vt:lpstr>
      <vt:lpstr>grädde</vt:lpstr>
      <vt:lpstr>mjölkpulver</vt:lpstr>
      <vt:lpstr>syrade produkter</vt:lpstr>
      <vt:lpstr>smör</vt:lpstr>
      <vt:lpstr>ost</vt:lpstr>
      <vt:lpstr>mjölkekvivalenter</vt:lpstr>
      <vt:lpstr>produktion</vt:lpstr>
      <vt:lpstr>konsumtion</vt:lpstr>
      <vt:lpstr>handel per kategori</vt:lpstr>
      <vt:lpstr>detaljerad handel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Marknadsbalans mejeriprodukter</dc:title>
  <dc:creator>Jordbruksverket@jordbruksverket.se</dc:creator>
  <cp:lastModifiedBy>Åsa Lannhard Öberg</cp:lastModifiedBy>
  <dcterms:created xsi:type="dcterms:W3CDTF">2021-04-07T08:36:25Z</dcterms:created>
  <dcterms:modified xsi:type="dcterms:W3CDTF">2025-03-18T10:38:54Z</dcterms:modified>
</cp:coreProperties>
</file>