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landm\Desktop\"/>
    </mc:Choice>
  </mc:AlternateContent>
  <xr:revisionPtr revIDLastSave="0" documentId="8_{97A63612-7243-4FA1-BF34-D2F50958E8EA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Utsädespotatis 20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8" i="1" l="1"/>
  <c r="C64" i="1"/>
  <c r="C87" i="1"/>
  <c r="C28" i="1"/>
  <c r="C84" i="1"/>
  <c r="C26" i="1"/>
  <c r="C56" i="1"/>
  <c r="C47" i="1"/>
  <c r="C20" i="1"/>
  <c r="C18" i="1"/>
  <c r="C75" i="1"/>
  <c r="C17" i="1"/>
  <c r="C73" i="1"/>
  <c r="C72" i="1"/>
  <c r="C13" i="1"/>
  <c r="C11" i="1"/>
  <c r="C90" i="1"/>
  <c r="C85" i="1"/>
  <c r="C12" i="1"/>
  <c r="C39" i="1" l="1"/>
  <c r="C29" i="1"/>
  <c r="C62" i="1"/>
  <c r="C57" i="1"/>
  <c r="D7" i="1"/>
  <c r="E7" i="1"/>
  <c r="C5" i="1" l="1"/>
  <c r="C6" i="1"/>
  <c r="C4" i="1"/>
  <c r="C15" i="1"/>
  <c r="C16" i="1"/>
  <c r="C14" i="1"/>
  <c r="C19" i="1"/>
  <c r="C21" i="1"/>
  <c r="C22" i="1"/>
  <c r="C23" i="1"/>
  <c r="C24" i="1"/>
  <c r="C25" i="1"/>
  <c r="C27" i="1"/>
  <c r="C30" i="1"/>
  <c r="C31" i="1"/>
  <c r="C32" i="1"/>
  <c r="C33" i="1"/>
  <c r="C38" i="1"/>
  <c r="C40" i="1"/>
  <c r="C41" i="1"/>
  <c r="C42" i="1"/>
  <c r="C43" i="1"/>
  <c r="C44" i="1"/>
  <c r="C45" i="1"/>
  <c r="C46" i="1"/>
  <c r="C48" i="1"/>
  <c r="C49" i="1"/>
  <c r="C50" i="1"/>
  <c r="C51" i="1"/>
  <c r="C52" i="1"/>
  <c r="C53" i="1"/>
  <c r="C54" i="1"/>
  <c r="C55" i="1"/>
  <c r="C58" i="1"/>
  <c r="C59" i="1"/>
  <c r="C60" i="1"/>
  <c r="C61" i="1"/>
  <c r="C63" i="1"/>
  <c r="C65" i="1"/>
  <c r="C66" i="1"/>
  <c r="D34" i="1" l="1"/>
  <c r="E34" i="1"/>
  <c r="F34" i="1"/>
  <c r="G34" i="1"/>
  <c r="H34" i="1"/>
  <c r="I34" i="1"/>
  <c r="J34" i="1"/>
  <c r="K34" i="1"/>
  <c r="L34" i="1"/>
  <c r="M34" i="1"/>
  <c r="D95" i="1"/>
  <c r="E95" i="1"/>
  <c r="F95" i="1"/>
  <c r="G95" i="1"/>
  <c r="H95" i="1"/>
  <c r="I95" i="1"/>
  <c r="J95" i="1"/>
  <c r="K95" i="1"/>
  <c r="L95" i="1"/>
  <c r="M95" i="1"/>
  <c r="D67" i="1"/>
  <c r="E67" i="1"/>
  <c r="F67" i="1"/>
  <c r="G67" i="1"/>
  <c r="H67" i="1"/>
  <c r="I67" i="1"/>
  <c r="J67" i="1"/>
  <c r="K67" i="1"/>
  <c r="L67" i="1"/>
  <c r="M67" i="1"/>
  <c r="F7" i="1"/>
  <c r="G7" i="1"/>
  <c r="H7" i="1"/>
  <c r="I7" i="1"/>
  <c r="J7" i="1"/>
  <c r="K7" i="1"/>
  <c r="L7" i="1"/>
  <c r="M7" i="1"/>
  <c r="C74" i="1"/>
  <c r="C76" i="1"/>
  <c r="C77" i="1"/>
  <c r="C78" i="1"/>
  <c r="C79" i="1"/>
  <c r="C80" i="1"/>
  <c r="C81" i="1"/>
  <c r="C82" i="1"/>
  <c r="C83" i="1"/>
  <c r="C86" i="1"/>
  <c r="C89" i="1"/>
  <c r="C91" i="1"/>
  <c r="C92" i="1"/>
  <c r="C93" i="1"/>
  <c r="C94" i="1"/>
  <c r="C71" i="1"/>
  <c r="E98" i="1" l="1"/>
  <c r="G98" i="1"/>
  <c r="C34" i="1"/>
  <c r="J98" i="1"/>
  <c r="I98" i="1"/>
  <c r="F98" i="1"/>
  <c r="M98" i="1"/>
  <c r="L98" i="1"/>
  <c r="D98" i="1"/>
  <c r="C67" i="1"/>
  <c r="B64" i="1" s="1"/>
  <c r="K98" i="1"/>
  <c r="H98" i="1"/>
  <c r="C95" i="1"/>
  <c r="B88" i="1" s="1"/>
  <c r="B56" i="1" l="1"/>
  <c r="B84" i="1"/>
  <c r="B87" i="1"/>
  <c r="B20" i="1"/>
  <c r="B26" i="1"/>
  <c r="B47" i="1"/>
  <c r="B17" i="1"/>
  <c r="B18" i="1"/>
  <c r="B73" i="1"/>
  <c r="B75" i="1"/>
  <c r="B94" i="1"/>
  <c r="B72" i="1"/>
  <c r="B11" i="1"/>
  <c r="B13" i="1"/>
  <c r="B62" i="1"/>
  <c r="B93" i="1"/>
  <c r="B82" i="1"/>
  <c r="B90" i="1"/>
  <c r="B80" i="1"/>
  <c r="B77" i="1"/>
  <c r="B91" i="1"/>
  <c r="B79" i="1"/>
  <c r="B83" i="1"/>
  <c r="B85" i="1"/>
  <c r="B74" i="1"/>
  <c r="B71" i="1"/>
  <c r="B78" i="1"/>
  <c r="B76" i="1"/>
  <c r="B81" i="1"/>
  <c r="B86" i="1"/>
  <c r="B92" i="1"/>
  <c r="B89" i="1"/>
  <c r="B22" i="1"/>
  <c r="B32" i="1"/>
  <c r="B14" i="1"/>
  <c r="B31" i="1"/>
  <c r="B25" i="1"/>
  <c r="B30" i="1"/>
  <c r="B16" i="1"/>
  <c r="B19" i="1"/>
  <c r="B24" i="1"/>
  <c r="B21" i="1"/>
  <c r="B15" i="1"/>
  <c r="B27" i="1"/>
  <c r="B23" i="1"/>
  <c r="B12" i="1"/>
  <c r="B33" i="1"/>
  <c r="B39" i="1"/>
  <c r="B41" i="1"/>
  <c r="B38" i="1"/>
  <c r="B40" i="1"/>
  <c r="B63" i="1"/>
  <c r="B61" i="1"/>
  <c r="B60" i="1"/>
  <c r="B66" i="1"/>
  <c r="B65" i="1"/>
  <c r="B57" i="1"/>
  <c r="B44" i="1"/>
  <c r="B42" i="1"/>
  <c r="B53" i="1"/>
  <c r="B45" i="1"/>
  <c r="B50" i="1"/>
  <c r="B51" i="1"/>
  <c r="B55" i="1"/>
  <c r="B54" i="1"/>
  <c r="B43" i="1"/>
  <c r="B48" i="1"/>
  <c r="B58" i="1"/>
  <c r="B49" i="1"/>
  <c r="B46" i="1"/>
  <c r="B59" i="1"/>
  <c r="B52" i="1"/>
  <c r="C7" i="1" l="1"/>
  <c r="B4" i="1" l="1"/>
  <c r="B7" i="1"/>
  <c r="B5" i="1"/>
  <c r="B6" i="1"/>
  <c r="C98" i="1"/>
  <c r="B29" i="1" l="1"/>
  <c r="B28" i="1"/>
</calcChain>
</file>

<file path=xl/sharedStrings.xml><?xml version="1.0" encoding="utf-8"?>
<sst xmlns="http://schemas.openxmlformats.org/spreadsheetml/2006/main" count="157" uniqueCount="100">
  <si>
    <t>Bevarandesort</t>
  </si>
  <si>
    <t>Sort</t>
  </si>
  <si>
    <t>PB1</t>
  </si>
  <si>
    <t>PB2</t>
  </si>
  <si>
    <t>PB3</t>
  </si>
  <si>
    <t>PB4</t>
  </si>
  <si>
    <t>S</t>
  </si>
  <si>
    <t>SE</t>
  </si>
  <si>
    <t>E</t>
  </si>
  <si>
    <t>A</t>
  </si>
  <si>
    <t>B</t>
  </si>
  <si>
    <t>Blå mandel</t>
  </si>
  <si>
    <t>Early Rose</t>
  </si>
  <si>
    <t>Summa</t>
  </si>
  <si>
    <t>Summa ha:</t>
  </si>
  <si>
    <t>%-andel</t>
  </si>
  <si>
    <t>Färskpotatis</t>
  </si>
  <si>
    <t>Arielle</t>
  </si>
  <si>
    <t>Arrow</t>
  </si>
  <si>
    <t>Bernadette</t>
  </si>
  <si>
    <t>Connect</t>
  </si>
  <si>
    <t>Early Puritan</t>
  </si>
  <si>
    <t>Maria</t>
  </si>
  <si>
    <t>Maris Bard</t>
  </si>
  <si>
    <t>Michelle</t>
  </si>
  <si>
    <t>Princess</t>
  </si>
  <si>
    <t>Rocket</t>
  </si>
  <si>
    <t>Solist</t>
  </si>
  <si>
    <t>Swift</t>
  </si>
  <si>
    <t>7FOUR7</t>
  </si>
  <si>
    <t>Asparges</t>
  </si>
  <si>
    <t>Baby Lou</t>
  </si>
  <si>
    <t>Ballerina</t>
  </si>
  <si>
    <t>Bintje</t>
  </si>
  <si>
    <t>Carolus</t>
  </si>
  <si>
    <t>Chérie</t>
  </si>
  <si>
    <t>Ditta</t>
  </si>
  <si>
    <t>Fakse</t>
  </si>
  <si>
    <t>Folva</t>
  </si>
  <si>
    <t>Fontane</t>
  </si>
  <si>
    <t>Gala</t>
  </si>
  <si>
    <t>Inova</t>
  </si>
  <si>
    <t>King Edward VII</t>
  </si>
  <si>
    <t>Kingsman</t>
  </si>
  <si>
    <t>Mandel</t>
  </si>
  <si>
    <t>Octa</t>
  </si>
  <si>
    <t>Queen Anne</t>
  </si>
  <si>
    <t>Taisiya</t>
  </si>
  <si>
    <t>Twister</t>
  </si>
  <si>
    <t>Höst- och vinterpotatis</t>
  </si>
  <si>
    <t>Industripotatis</t>
  </si>
  <si>
    <t>Allstar</t>
  </si>
  <si>
    <t>Avenue</t>
  </si>
  <si>
    <t>Dartiest</t>
  </si>
  <si>
    <t>Kuba</t>
  </si>
  <si>
    <t>Kuras</t>
  </si>
  <si>
    <t>Lukas</t>
  </si>
  <si>
    <t>Nofy</t>
  </si>
  <si>
    <t>Nummersorter</t>
  </si>
  <si>
    <t>Saprodi</t>
  </si>
  <si>
    <t>Seresta</t>
  </si>
  <si>
    <t>Ydun</t>
  </si>
  <si>
    <t>Totalt</t>
  </si>
  <si>
    <t>Kasserat</t>
  </si>
  <si>
    <t>Silla</t>
  </si>
  <si>
    <t>Aztec Gold</t>
  </si>
  <si>
    <t>Fyone</t>
  </si>
  <si>
    <t>Jacky</t>
  </si>
  <si>
    <t>Jubilat</t>
  </si>
  <si>
    <t>Triton</t>
  </si>
  <si>
    <t>Edison</t>
  </si>
  <si>
    <t>Jule</t>
  </si>
  <si>
    <t>Lea</t>
  </si>
  <si>
    <t>Linus</t>
  </si>
  <si>
    <t>Melody</t>
  </si>
  <si>
    <t>Penni</t>
  </si>
  <si>
    <t>Telma</t>
  </si>
  <si>
    <t>Verdi</t>
  </si>
  <si>
    <t>Alexia</t>
  </si>
  <si>
    <t>Lady Rosetta</t>
  </si>
  <si>
    <t>Plenty</t>
  </si>
  <si>
    <t>Pondus</t>
  </si>
  <si>
    <t>Actrice</t>
  </si>
  <si>
    <t>Amandine</t>
  </si>
  <si>
    <t>Arsenal</t>
  </si>
  <si>
    <t>Avamond</t>
  </si>
  <si>
    <t>Birte</t>
  </si>
  <si>
    <t>Brennus</t>
  </si>
  <si>
    <t>Cammeo</t>
  </si>
  <si>
    <t>Decibel</t>
  </si>
  <si>
    <t>Emiliana</t>
  </si>
  <si>
    <t>Lady Alicia</t>
  </si>
  <si>
    <t>Merle</t>
  </si>
  <si>
    <t>Napoleon</t>
  </si>
  <si>
    <t>Peter Pan</t>
  </si>
  <si>
    <t>Punchy</t>
  </si>
  <si>
    <t>Regina</t>
  </si>
  <si>
    <t>Royal</t>
  </si>
  <si>
    <t>Fältbesiktningsstatistik, utsädespotatis 2025, slutlig</t>
  </si>
  <si>
    <t>Utsädesenheten 2025-12-09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</si>
</sst>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%"/>
    <numFmt numFmtId="166" formatCode="0.000"/>
  </numFmts>
  <fonts count="9" x14ac:knownFonts="1">
    <font>
      <sz val="11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b/>
      <sz val="14"/>
      <name val="Arial"/>
      <family val="2"/>
      <scheme val="minor"/>
    </font>
    <font>
      <sz val="11"/>
      <color theme="1"/>
      <name val="Arial"/>
      <family val="2"/>
      <scheme val="minor"/>
    </font>
    <font>
      <b/>
      <sz val="10"/>
      <color theme="0"/>
      <name val="Arial"/>
      <family val="2"/>
      <scheme val="minor"/>
    </font>
    <font>
      <sz val="10"/>
      <color theme="1"/>
      <name val="Arial"/>
      <family val="2"/>
      <scheme val="minor"/>
    </font>
    <font>
      <sz val="10"/>
      <color theme="1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 style="thin">
        <color theme="4" tint="0.39997558519241921"/>
      </left>
      <right/>
      <top/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6">
    <xf numFmtId="0" fontId="0" fillId="0" borderId="0"/>
    <xf numFmtId="0" fontId="4" fillId="0" borderId="1" applyNumberFormat="0" applyFill="0" applyBorder="0" applyAlignment="0" applyProtection="0"/>
    <xf numFmtId="0" fontId="2" fillId="0" borderId="2" applyNumberFormat="0" applyFill="0" applyBorder="0" applyAlignment="0" applyProtection="0"/>
    <xf numFmtId="0" fontId="3" fillId="0" borderId="3" applyNumberFormat="0" applyFill="0" applyBorder="0" applyAlignment="0" applyProtection="0"/>
    <xf numFmtId="9" fontId="5" fillId="0" borderId="0" applyFont="0" applyFill="0" applyBorder="0" applyAlignment="0" applyProtection="0"/>
    <xf numFmtId="0" fontId="5" fillId="0" borderId="0"/>
  </cellStyleXfs>
  <cellXfs count="29">
    <xf numFmtId="0" fontId="0" fillId="0" borderId="0" xfId="0"/>
    <xf numFmtId="0" fontId="1" fillId="0" borderId="0" xfId="0" applyFont="1"/>
    <xf numFmtId="0" fontId="4" fillId="0" borderId="0" xfId="1" applyBorder="1"/>
    <xf numFmtId="0" fontId="2" fillId="0" borderId="0" xfId="2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2" fontId="1" fillId="0" borderId="0" xfId="0" applyNumberFormat="1" applyFont="1"/>
    <xf numFmtId="164" fontId="1" fillId="0" borderId="0" xfId="0" applyNumberFormat="1" applyFont="1"/>
    <xf numFmtId="165" fontId="1" fillId="0" borderId="0" xfId="4" applyNumberFormat="1" applyFont="1"/>
    <xf numFmtId="10" fontId="1" fillId="0" borderId="0" xfId="4" applyNumberFormat="1" applyFont="1"/>
    <xf numFmtId="165" fontId="1" fillId="0" borderId="5" xfId="4" applyNumberFormat="1" applyFont="1" applyBorder="1"/>
    <xf numFmtId="0" fontId="7" fillId="0" borderId="0" xfId="0" applyFont="1"/>
    <xf numFmtId="164" fontId="7" fillId="0" borderId="0" xfId="0" applyNumberFormat="1" applyFont="1"/>
    <xf numFmtId="2" fontId="7" fillId="0" borderId="0" xfId="0" applyNumberFormat="1" applyFont="1"/>
    <xf numFmtId="165" fontId="1" fillId="0" borderId="0" xfId="4" applyNumberFormat="1" applyFont="1" applyBorder="1"/>
    <xf numFmtId="0" fontId="6" fillId="2" borderId="8" xfId="0" applyFont="1" applyFill="1" applyBorder="1"/>
    <xf numFmtId="0" fontId="6" fillId="2" borderId="9" xfId="0" applyFont="1" applyFill="1" applyBorder="1"/>
    <xf numFmtId="0" fontId="6" fillId="2" borderId="10" xfId="0" applyFont="1" applyFill="1" applyBorder="1"/>
    <xf numFmtId="0" fontId="1" fillId="3" borderId="7" xfId="0" applyFont="1" applyFill="1" applyBorder="1"/>
    <xf numFmtId="165" fontId="1" fillId="3" borderId="11" xfId="4" applyNumberFormat="1" applyFont="1" applyFill="1" applyBorder="1"/>
    <xf numFmtId="164" fontId="1" fillId="3" borderId="11" xfId="0" applyNumberFormat="1" applyFont="1" applyFill="1" applyBorder="1"/>
    <xf numFmtId="0" fontId="8" fillId="0" borderId="0" xfId="0" applyFont="1"/>
    <xf numFmtId="165" fontId="8" fillId="0" borderId="0" xfId="4" applyNumberFormat="1" applyFont="1" applyBorder="1"/>
    <xf numFmtId="164" fontId="8" fillId="0" borderId="0" xfId="0" applyNumberFormat="1" applyFont="1"/>
    <xf numFmtId="9" fontId="1" fillId="0" borderId="0" xfId="4" applyFont="1"/>
    <xf numFmtId="9" fontId="7" fillId="0" borderId="0" xfId="4" applyFont="1" applyBorder="1"/>
    <xf numFmtId="166" fontId="1" fillId="0" borderId="0" xfId="0" applyNumberFormat="1" applyFont="1"/>
    <xf numFmtId="10" fontId="1" fillId="0" borderId="0" xfId="0" applyNumberFormat="1" applyFont="1"/>
  </cellXfs>
  <cellStyles count="6">
    <cellStyle name="Normal" xfId="0" builtinId="0"/>
    <cellStyle name="Normal 2" xfId="5" xr:uid="{9D1DBAA6-5F6A-4E41-A1F0-1091BBB161AF}"/>
    <cellStyle name="Procent" xfId="4" builtinId="5"/>
    <cellStyle name="Rubrik 1" xfId="1" builtinId="16" customBuiltin="1"/>
    <cellStyle name="Rubrik 2" xfId="2" builtinId="17" customBuiltin="1"/>
    <cellStyle name="Rubrik 3" xfId="3" builtinId="18" customBuiltin="1"/>
  </cellStyles>
  <dxfs count="6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numFmt numFmtId="164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numFmt numFmtId="164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numFmt numFmtId="164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numFmt numFmtId="164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numFmt numFmtId="164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numFmt numFmtId="164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numFmt numFmtId="164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numFmt numFmtId="164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numFmt numFmtId="164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numFmt numFmtId="164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numFmt numFmtId="164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numFmt numFmtId="165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numFmt numFmtId="164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numFmt numFmtId="164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numFmt numFmtId="164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numFmt numFmtId="164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numFmt numFmtId="164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numFmt numFmtId="164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numFmt numFmtId="165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numFmt numFmtId="164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numFmt numFmtId="164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numFmt numFmtId="164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numFmt numFmtId="164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numFmt numFmtId="164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numFmt numFmtId="164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numFmt numFmtId="164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numFmt numFmtId="164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numFmt numFmtId="164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numFmt numFmtId="164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numFmt numFmtId="164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ell2" displayName="Tabell2" ref="A3:M8" totalsRowShown="0" headerRowDxfId="59" dataDxfId="58">
  <autoFilter ref="A3:M8" xr:uid="{00000000-0009-0000-0100-000002000000}"/>
  <tableColumns count="13">
    <tableColumn id="1" xr3:uid="{00000000-0010-0000-0000-000001000000}" name="Sort" dataDxfId="57"/>
    <tableColumn id="12" xr3:uid="{00000000-0010-0000-0000-00000C000000}" name="%-andel" dataDxfId="56" dataCellStyle="Procent">
      <calculatedColumnFormula>Tabell2[[#This Row],[Summa ha:]]/$C$7</calculatedColumnFormula>
    </tableColumn>
    <tableColumn id="2" xr3:uid="{00000000-0010-0000-0000-000002000000}" name="Summa ha:" dataDxfId="55"/>
    <tableColumn id="3" xr3:uid="{00000000-0010-0000-0000-000003000000}" name="PB1" dataDxfId="54"/>
    <tableColumn id="4" xr3:uid="{00000000-0010-0000-0000-000004000000}" name="PB2" dataDxfId="53"/>
    <tableColumn id="5" xr3:uid="{00000000-0010-0000-0000-000005000000}" name="PB3" dataDxfId="52"/>
    <tableColumn id="6" xr3:uid="{00000000-0010-0000-0000-000006000000}" name="PB4" dataDxfId="51"/>
    <tableColumn id="7" xr3:uid="{00000000-0010-0000-0000-000007000000}" name="S" dataDxfId="50"/>
    <tableColumn id="8" xr3:uid="{00000000-0010-0000-0000-000008000000}" name="SE" dataDxfId="49"/>
    <tableColumn id="9" xr3:uid="{00000000-0010-0000-0000-000009000000}" name="E" dataDxfId="48"/>
    <tableColumn id="10" xr3:uid="{00000000-0010-0000-0000-00000A000000}" name="A" dataDxfId="47"/>
    <tableColumn id="11" xr3:uid="{00000000-0010-0000-0000-00000B000000}" name="B" dataDxfId="46"/>
    <tableColumn id="13" xr3:uid="{00000000-0010-0000-0000-00000D000000}" name="Kasserat" dataDxfId="45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Tabell3" displayName="Tabell3" ref="A10:M33" totalsRowShown="0" headerRowDxfId="44" dataDxfId="43">
  <autoFilter ref="A10:M33" xr:uid="{00000000-0009-0000-0100-000003000000}"/>
  <tableColumns count="13">
    <tableColumn id="1" xr3:uid="{00000000-0010-0000-0100-000001000000}" name="Sort" dataDxfId="42"/>
    <tableColumn id="2" xr3:uid="{00000000-0010-0000-0100-000002000000}" name="%-andel" dataDxfId="41">
      <calculatedColumnFormula>C11/$C$97</calculatedColumnFormula>
    </tableColumn>
    <tableColumn id="3" xr3:uid="{00000000-0010-0000-0100-000003000000}" name="Summa ha:" dataDxfId="40"/>
    <tableColumn id="4" xr3:uid="{00000000-0010-0000-0100-000004000000}" name="PB1" dataDxfId="39"/>
    <tableColumn id="5" xr3:uid="{00000000-0010-0000-0100-000005000000}" name="PB2" dataDxfId="38"/>
    <tableColumn id="6" xr3:uid="{00000000-0010-0000-0100-000006000000}" name="PB3" dataDxfId="37"/>
    <tableColumn id="7" xr3:uid="{00000000-0010-0000-0100-000007000000}" name="PB4" dataDxfId="36"/>
    <tableColumn id="8" xr3:uid="{00000000-0010-0000-0100-000008000000}" name="S" dataDxfId="35"/>
    <tableColumn id="9" xr3:uid="{00000000-0010-0000-0100-000009000000}" name="SE" dataDxfId="34"/>
    <tableColumn id="10" xr3:uid="{00000000-0010-0000-0100-00000A000000}" name="E" dataDxfId="33"/>
    <tableColumn id="11" xr3:uid="{00000000-0010-0000-0100-00000B000000}" name="A" dataDxfId="32"/>
    <tableColumn id="12" xr3:uid="{00000000-0010-0000-0100-00000C000000}" name="B" dataDxfId="31"/>
    <tableColumn id="13" xr3:uid="{00000000-0010-0000-0100-00000D000000}" name="Kasserat" dataDxfId="30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2000000}" name="Tabell4" displayName="Tabell4" ref="A37:M68" totalsRowShown="0" headerRowDxfId="29" dataDxfId="28">
  <autoFilter ref="A37:M68" xr:uid="{00000000-0009-0000-0100-000004000000}"/>
  <tableColumns count="13">
    <tableColumn id="1" xr3:uid="{00000000-0010-0000-0200-000001000000}" name="Sort" dataDxfId="27"/>
    <tableColumn id="2" xr3:uid="{00000000-0010-0000-0200-000002000000}" name="%-andel" dataDxfId="26" dataCellStyle="Procent">
      <calculatedColumnFormula>C38/$C$67</calculatedColumnFormula>
    </tableColumn>
    <tableColumn id="3" xr3:uid="{00000000-0010-0000-0200-000003000000}" name="Summa ha:" dataDxfId="25"/>
    <tableColumn id="4" xr3:uid="{00000000-0010-0000-0200-000004000000}" name="PB1" dataDxfId="24"/>
    <tableColumn id="5" xr3:uid="{00000000-0010-0000-0200-000005000000}" name="PB2" dataDxfId="23"/>
    <tableColumn id="6" xr3:uid="{00000000-0010-0000-0200-000006000000}" name="PB3" dataDxfId="22"/>
    <tableColumn id="7" xr3:uid="{00000000-0010-0000-0200-000007000000}" name="PB4" dataDxfId="21"/>
    <tableColumn id="8" xr3:uid="{00000000-0010-0000-0200-000008000000}" name="S" dataDxfId="20"/>
    <tableColumn id="9" xr3:uid="{00000000-0010-0000-0200-000009000000}" name="SE" dataDxfId="19"/>
    <tableColumn id="10" xr3:uid="{00000000-0010-0000-0200-00000A000000}" name="E" dataDxfId="18"/>
    <tableColumn id="11" xr3:uid="{00000000-0010-0000-0200-00000B000000}" name="A" dataDxfId="17"/>
    <tableColumn id="12" xr3:uid="{00000000-0010-0000-0200-00000C000000}" name="B" dataDxfId="16"/>
    <tableColumn id="13" xr3:uid="{00000000-0010-0000-0200-00000D000000}" name="Kasserat" dataDxfId="15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3000000}" name="Tabell5" displayName="Tabell5" ref="A70:M96" totalsRowShown="0" headerRowDxfId="14" dataDxfId="13">
  <autoFilter ref="A70:M96" xr:uid="{00000000-0009-0000-0100-000005000000}"/>
  <tableColumns count="13">
    <tableColumn id="1" xr3:uid="{00000000-0010-0000-0300-000001000000}" name="Sort" dataDxfId="12"/>
    <tableColumn id="2" xr3:uid="{00000000-0010-0000-0300-000002000000}" name="%-andel" dataDxfId="11" dataCellStyle="Procent"/>
    <tableColumn id="3" xr3:uid="{00000000-0010-0000-0300-000003000000}" name="Summa ha:" dataDxfId="10"/>
    <tableColumn id="4" xr3:uid="{00000000-0010-0000-0300-000004000000}" name="PB1" dataDxfId="9"/>
    <tableColumn id="5" xr3:uid="{00000000-0010-0000-0300-000005000000}" name="PB2" dataDxfId="8"/>
    <tableColumn id="6" xr3:uid="{00000000-0010-0000-0300-000006000000}" name="PB3" dataDxfId="7"/>
    <tableColumn id="7" xr3:uid="{00000000-0010-0000-0300-000007000000}" name="PB4" dataDxfId="6"/>
    <tableColumn id="8" xr3:uid="{00000000-0010-0000-0300-000008000000}" name="S" dataDxfId="5"/>
    <tableColumn id="9" xr3:uid="{00000000-0010-0000-0300-000009000000}" name="SE" dataDxfId="4"/>
    <tableColumn id="10" xr3:uid="{00000000-0010-0000-0300-00000A000000}" name="E" dataDxfId="3"/>
    <tableColumn id="11" xr3:uid="{00000000-0010-0000-0300-00000B000000}" name="A" dataDxfId="2"/>
    <tableColumn id="12" xr3:uid="{00000000-0010-0000-0300-00000C000000}" name="B" dataDxfId="1"/>
    <tableColumn id="13" xr3:uid="{00000000-0010-0000-0300-00000D000000}" name="Kasserat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Jordbruksverket">
  <a:themeElements>
    <a:clrScheme name="Jordbruksverket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DA117"/>
      </a:accent1>
      <a:accent2>
        <a:srgbClr val="179EDB"/>
      </a:accent2>
      <a:accent3>
        <a:srgbClr val="ED1C24"/>
      </a:accent3>
      <a:accent4>
        <a:srgbClr val="E07A0A"/>
      </a:accent4>
      <a:accent5>
        <a:srgbClr val="7DA117"/>
      </a:accent5>
      <a:accent6>
        <a:srgbClr val="179EDB"/>
      </a:accent6>
      <a:hlink>
        <a:srgbClr val="2F5496"/>
      </a:hlink>
      <a:folHlink>
        <a:srgbClr val="2F5496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4.xml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99"/>
  <sheetViews>
    <sheetView tabSelected="1" topLeftCell="A85" zoomScale="110" zoomScaleNormal="110" zoomScaleSheetLayoutView="100" workbookViewId="0">
      <selection activeCell="C97" activeCellId="1" sqref="A97 C97:M97"/>
    </sheetView>
  </sheetViews>
  <sheetFormatPr defaultColWidth="8.58203125" defaultRowHeight="12.5" x14ac:dyDescent="0.25"/>
  <cols>
    <col min="1" max="1" width="30" style="1" customWidth="1"/>
    <col min="2" max="2" width="10.6640625" style="1" bestFit="1" customWidth="1"/>
    <col min="3" max="3" width="13.1640625" style="1" bestFit="1" customWidth="1"/>
    <col min="4" max="4" width="7.08203125" style="1" customWidth="1"/>
    <col min="5" max="5" width="7.9140625" style="1" customWidth="1"/>
    <col min="6" max="6" width="6" style="1" bestFit="1" customWidth="1"/>
    <col min="7" max="7" width="6.4140625" style="1" customWidth="1"/>
    <col min="8" max="8" width="4.9140625" style="1" customWidth="1"/>
    <col min="9" max="9" width="5.08203125" style="1" customWidth="1"/>
    <col min="10" max="10" width="5.1640625" style="1" customWidth="1"/>
    <col min="11" max="11" width="5.6640625" style="1" customWidth="1"/>
    <col min="12" max="12" width="5.9140625" style="1" customWidth="1"/>
    <col min="13" max="13" width="9.58203125" style="1" customWidth="1"/>
    <col min="14" max="16384" width="8.58203125" style="1"/>
  </cols>
  <sheetData>
    <row r="1" spans="1:14" ht="18" x14ac:dyDescent="0.4">
      <c r="A1" s="2" t="s">
        <v>98</v>
      </c>
      <c r="B1" s="2"/>
    </row>
    <row r="2" spans="1:14" ht="16.5" x14ac:dyDescent="0.35">
      <c r="A2" s="3" t="s">
        <v>0</v>
      </c>
      <c r="B2" s="3"/>
    </row>
    <row r="3" spans="1:14" x14ac:dyDescent="0.25">
      <c r="A3" s="1" t="s">
        <v>1</v>
      </c>
      <c r="B3" s="25" t="s">
        <v>15</v>
      </c>
      <c r="C3" s="1" t="s">
        <v>14</v>
      </c>
      <c r="D3" s="1" t="s">
        <v>2</v>
      </c>
      <c r="E3" s="1" t="s">
        <v>3</v>
      </c>
      <c r="F3" s="1" t="s">
        <v>4</v>
      </c>
      <c r="G3" s="1" t="s">
        <v>5</v>
      </c>
      <c r="H3" s="1" t="s">
        <v>6</v>
      </c>
      <c r="I3" s="1" t="s">
        <v>7</v>
      </c>
      <c r="J3" s="1" t="s">
        <v>8</v>
      </c>
      <c r="K3" s="1" t="s">
        <v>9</v>
      </c>
      <c r="L3" s="1" t="s">
        <v>10</v>
      </c>
      <c r="M3" s="12" t="s">
        <v>63</v>
      </c>
    </row>
    <row r="4" spans="1:14" x14ac:dyDescent="0.25">
      <c r="A4" s="1" t="s">
        <v>11</v>
      </c>
      <c r="B4" s="25">
        <f>Tabell2[[#This Row],[Summa ha:]]/$C$7</f>
        <v>0.21428571428571425</v>
      </c>
      <c r="C4" s="1">
        <f>SUM(Tabell2[[#This Row],[PB1]:[B]])</f>
        <v>0.3</v>
      </c>
      <c r="G4" s="1">
        <v>0.3</v>
      </c>
      <c r="M4" s="12"/>
    </row>
    <row r="5" spans="1:14" x14ac:dyDescent="0.25">
      <c r="A5" s="1" t="s">
        <v>12</v>
      </c>
      <c r="B5" s="25">
        <f>Tabell2[[#This Row],[Summa ha:]]/$C$7</f>
        <v>0.5714285714285714</v>
      </c>
      <c r="C5" s="1">
        <f>SUM(Tabell2[[#This Row],[PB1]:[B]])</f>
        <v>0.8</v>
      </c>
      <c r="L5" s="1">
        <v>0.8</v>
      </c>
      <c r="M5" s="12"/>
    </row>
    <row r="6" spans="1:14" x14ac:dyDescent="0.25">
      <c r="A6" s="1" t="s">
        <v>64</v>
      </c>
      <c r="B6" s="25">
        <f>Tabell2[[#This Row],[Summa ha:]]/$C$7</f>
        <v>0.21428571428571425</v>
      </c>
      <c r="C6" s="1">
        <f>SUM(Tabell2[[#This Row],[PB1]:[B]])</f>
        <v>0.3</v>
      </c>
      <c r="D6" s="22"/>
      <c r="E6" s="22"/>
      <c r="F6" s="22"/>
      <c r="G6" s="22">
        <v>0.3</v>
      </c>
      <c r="H6" s="22"/>
      <c r="I6" s="22"/>
      <c r="J6" s="22"/>
      <c r="K6" s="22"/>
      <c r="L6" s="22"/>
      <c r="M6" s="22"/>
    </row>
    <row r="7" spans="1:14" x14ac:dyDescent="0.25">
      <c r="A7" s="1" t="s">
        <v>13</v>
      </c>
      <c r="B7" s="25">
        <f>Tabell2[[#This Row],[Summa ha:]]/$C$7</f>
        <v>1</v>
      </c>
      <c r="C7" s="1">
        <f t="shared" ref="C7:D7" si="0">SUM(C4:C6)</f>
        <v>1.4000000000000001</v>
      </c>
      <c r="D7" s="1">
        <f t="shared" si="0"/>
        <v>0</v>
      </c>
      <c r="E7" s="1">
        <f>SUM(E4:E6)</f>
        <v>0</v>
      </c>
      <c r="F7" s="1">
        <f t="shared" ref="F7:M7" si="1">SUM(F4:F6)</f>
        <v>0</v>
      </c>
      <c r="G7" s="1">
        <f t="shared" si="1"/>
        <v>0.6</v>
      </c>
      <c r="H7" s="1">
        <f t="shared" si="1"/>
        <v>0</v>
      </c>
      <c r="I7" s="1">
        <f t="shared" si="1"/>
        <v>0</v>
      </c>
      <c r="J7" s="1">
        <f t="shared" si="1"/>
        <v>0</v>
      </c>
      <c r="K7" s="1">
        <f t="shared" si="1"/>
        <v>0</v>
      </c>
      <c r="L7" s="1">
        <f t="shared" si="1"/>
        <v>0.8</v>
      </c>
      <c r="M7" s="1">
        <f t="shared" si="1"/>
        <v>0</v>
      </c>
    </row>
    <row r="8" spans="1:14" x14ac:dyDescent="0.25">
      <c r="A8" s="1" t="s">
        <v>99</v>
      </c>
      <c r="B8" s="26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</row>
    <row r="9" spans="1:14" ht="16.5" x14ac:dyDescent="0.35">
      <c r="A9" s="3" t="s">
        <v>16</v>
      </c>
    </row>
    <row r="10" spans="1:14" x14ac:dyDescent="0.25">
      <c r="A10" s="1" t="s">
        <v>1</v>
      </c>
      <c r="B10" s="1" t="s">
        <v>15</v>
      </c>
      <c r="C10" s="1" t="s">
        <v>14</v>
      </c>
      <c r="D10" s="1" t="s">
        <v>2</v>
      </c>
      <c r="E10" s="1" t="s">
        <v>3</v>
      </c>
      <c r="F10" s="1" t="s">
        <v>4</v>
      </c>
      <c r="G10" s="1" t="s">
        <v>5</v>
      </c>
      <c r="H10" s="1" t="s">
        <v>6</v>
      </c>
      <c r="I10" s="1" t="s">
        <v>7</v>
      </c>
      <c r="J10" s="1" t="s">
        <v>8</v>
      </c>
      <c r="K10" s="1" t="s">
        <v>9</v>
      </c>
      <c r="L10" s="1" t="s">
        <v>10</v>
      </c>
      <c r="M10" s="12" t="s">
        <v>63</v>
      </c>
    </row>
    <row r="11" spans="1:14" x14ac:dyDescent="0.25">
      <c r="A11" s="1" t="s">
        <v>82</v>
      </c>
      <c r="B11" s="10">
        <f t="shared" ref="B11:B27" si="2">C11/$C$34</f>
        <v>1.094511027198599E-2</v>
      </c>
      <c r="C11" s="8">
        <f>SUM(Tabell3[[#This Row],[PB1]:[Kasserat]])</f>
        <v>1.4</v>
      </c>
      <c r="D11" s="8"/>
      <c r="E11" s="8"/>
      <c r="F11" s="8"/>
      <c r="G11" s="8"/>
      <c r="H11" s="8"/>
      <c r="I11" s="8"/>
      <c r="J11" s="8">
        <v>1.4</v>
      </c>
      <c r="K11" s="8"/>
      <c r="L11" s="8"/>
      <c r="M11" s="8"/>
    </row>
    <row r="12" spans="1:14" x14ac:dyDescent="0.25">
      <c r="A12" s="1" t="s">
        <v>83</v>
      </c>
      <c r="B12" s="10">
        <f t="shared" si="2"/>
        <v>6.9579629586196651E-2</v>
      </c>
      <c r="C12" s="8">
        <f>SUM(Tabell3[[#This Row],[PB1]:[Kasserat]])</f>
        <v>8.9</v>
      </c>
      <c r="E12" s="8"/>
      <c r="F12" s="8"/>
      <c r="G12" s="8"/>
      <c r="H12" s="8"/>
      <c r="I12" s="8"/>
      <c r="J12" s="8">
        <v>8.9</v>
      </c>
      <c r="K12" s="8"/>
      <c r="L12" s="8"/>
      <c r="M12" s="13"/>
      <c r="N12" s="8"/>
    </row>
    <row r="13" spans="1:14" x14ac:dyDescent="0.25">
      <c r="A13" s="1" t="s">
        <v>17</v>
      </c>
      <c r="B13" s="10">
        <f t="shared" si="2"/>
        <v>1.8137611307862501E-2</v>
      </c>
      <c r="C13" s="8">
        <f>SUM(Tabell3[[#This Row],[PB1]:[B]])</f>
        <v>2.3200000000000003</v>
      </c>
      <c r="D13" s="8"/>
      <c r="E13" s="8"/>
      <c r="F13" s="8"/>
      <c r="G13" s="8">
        <v>2.2000000000000002</v>
      </c>
      <c r="H13" s="8">
        <v>0.12</v>
      </c>
      <c r="I13" s="8"/>
      <c r="J13" s="8"/>
      <c r="K13" s="8"/>
      <c r="L13" s="8"/>
      <c r="M13" s="8"/>
      <c r="N13" s="8"/>
    </row>
    <row r="14" spans="1:14" x14ac:dyDescent="0.25">
      <c r="A14" s="1" t="s">
        <v>18</v>
      </c>
      <c r="B14" s="10">
        <f t="shared" si="2"/>
        <v>2.4313780675626021E-2</v>
      </c>
      <c r="C14" s="8">
        <f>SUM(Tabell3[[#This Row],[PB1]:[B]])</f>
        <v>3.11</v>
      </c>
      <c r="D14" s="1">
        <v>0.04</v>
      </c>
      <c r="E14" s="8">
        <v>0.27</v>
      </c>
      <c r="F14" s="8">
        <v>2.8</v>
      </c>
      <c r="G14" s="8"/>
      <c r="H14" s="8"/>
      <c r="I14" s="8"/>
      <c r="J14" s="8"/>
      <c r="K14" s="8"/>
      <c r="L14" s="8"/>
      <c r="M14" s="13"/>
      <c r="N14" s="8"/>
    </row>
    <row r="15" spans="1:14" x14ac:dyDescent="0.25">
      <c r="A15" s="1" t="s">
        <v>65</v>
      </c>
      <c r="B15" s="10">
        <f t="shared" si="2"/>
        <v>1.5714051176208457E-2</v>
      </c>
      <c r="C15" s="8">
        <f>SUM(Tabell3[[#This Row],[PB1]:[B]])</f>
        <v>2.0099999999999998</v>
      </c>
      <c r="D15" s="1">
        <v>0.01</v>
      </c>
      <c r="E15" s="8"/>
      <c r="F15" s="8"/>
      <c r="G15" s="8"/>
      <c r="H15" s="8">
        <v>2</v>
      </c>
      <c r="I15" s="8"/>
      <c r="J15" s="8"/>
      <c r="K15" s="8"/>
      <c r="L15" s="8"/>
      <c r="M15" s="8"/>
      <c r="N15" s="8"/>
    </row>
    <row r="16" spans="1:14" x14ac:dyDescent="0.25">
      <c r="A16" s="1" t="s">
        <v>19</v>
      </c>
      <c r="B16" s="10">
        <f t="shared" si="2"/>
        <v>7.8179359085614221E-3</v>
      </c>
      <c r="C16" s="8">
        <f>SUM(Tabell3[[#This Row],[PB1]:[B]])</f>
        <v>1</v>
      </c>
      <c r="D16" s="8"/>
      <c r="F16" s="8"/>
      <c r="G16" s="8">
        <v>1</v>
      </c>
      <c r="H16" s="8"/>
      <c r="I16" s="8"/>
      <c r="J16" s="8"/>
      <c r="K16" s="8"/>
      <c r="L16" s="8"/>
      <c r="M16" s="13"/>
      <c r="N16" s="8"/>
    </row>
    <row r="17" spans="1:15" x14ac:dyDescent="0.25">
      <c r="A17" s="1" t="s">
        <v>86</v>
      </c>
      <c r="B17" s="10">
        <f t="shared" si="2"/>
        <v>7.8179359085614221E-3</v>
      </c>
      <c r="C17" s="8">
        <f>SUM(Tabell3[[#This Row],[PB1]:[B]])</f>
        <v>1</v>
      </c>
      <c r="D17" s="8"/>
      <c r="E17" s="8"/>
      <c r="F17" s="8"/>
      <c r="G17" s="8"/>
      <c r="H17" s="8"/>
      <c r="I17" s="8"/>
      <c r="J17" s="8">
        <v>1</v>
      </c>
      <c r="K17" s="8"/>
      <c r="L17" s="8"/>
      <c r="M17" s="8"/>
      <c r="N17" s="8"/>
    </row>
    <row r="18" spans="1:15" x14ac:dyDescent="0.25">
      <c r="A18" s="1" t="s">
        <v>88</v>
      </c>
      <c r="B18" s="10">
        <f t="shared" si="2"/>
        <v>3.9089679542807107E-4</v>
      </c>
      <c r="C18" s="8">
        <f>SUM(Tabell3[[#This Row],[PB1]:[B]])</f>
        <v>0.05</v>
      </c>
      <c r="D18" s="8"/>
      <c r="E18" s="8"/>
      <c r="F18" s="8">
        <v>0.05</v>
      </c>
      <c r="G18" s="8"/>
      <c r="H18" s="8"/>
      <c r="I18" s="8"/>
      <c r="J18" s="8"/>
      <c r="K18" s="8"/>
      <c r="L18" s="8"/>
      <c r="M18" s="8"/>
      <c r="N18" s="8"/>
    </row>
    <row r="19" spans="1:15" x14ac:dyDescent="0.25">
      <c r="A19" s="1" t="s">
        <v>20</v>
      </c>
      <c r="B19" s="10">
        <f t="shared" si="2"/>
        <v>3.791698915652289E-2</v>
      </c>
      <c r="C19" s="8">
        <f>SUM(Tabell3[[#This Row],[PB1]:[B]])</f>
        <v>4.8499999999999996</v>
      </c>
      <c r="D19" s="8"/>
      <c r="E19" s="8"/>
      <c r="F19" s="8"/>
      <c r="G19" s="8"/>
      <c r="H19" s="8"/>
      <c r="I19" s="8"/>
      <c r="J19" s="8"/>
      <c r="K19" s="7">
        <v>3.85</v>
      </c>
      <c r="L19" s="8">
        <v>1</v>
      </c>
      <c r="M19" s="13"/>
      <c r="N19" s="8"/>
    </row>
    <row r="20" spans="1:15" x14ac:dyDescent="0.25">
      <c r="A20" s="1" t="s">
        <v>89</v>
      </c>
      <c r="B20" s="10">
        <f t="shared" si="2"/>
        <v>1.4072284635410558E-2</v>
      </c>
      <c r="C20" s="8">
        <f>SUM(Tabell3[[#This Row],[PB1]:[B]])</f>
        <v>1.8</v>
      </c>
      <c r="D20" s="8"/>
      <c r="E20" s="8"/>
      <c r="F20" s="8"/>
      <c r="G20" s="8"/>
      <c r="H20" s="8"/>
      <c r="I20" s="8"/>
      <c r="J20" s="8"/>
      <c r="K20" s="8"/>
      <c r="L20" s="8">
        <v>1.8</v>
      </c>
      <c r="M20" s="8"/>
      <c r="N20" s="8"/>
    </row>
    <row r="21" spans="1:15" x14ac:dyDescent="0.25">
      <c r="A21" s="1" t="s">
        <v>21</v>
      </c>
      <c r="B21" s="10">
        <f t="shared" si="2"/>
        <v>1.1726903862842133E-2</v>
      </c>
      <c r="C21" s="8">
        <f>SUM(Tabell3[[#This Row],[PB1]:[B]])</f>
        <v>1.5</v>
      </c>
      <c r="D21" s="8"/>
      <c r="E21" s="8"/>
      <c r="F21" s="8"/>
      <c r="G21" s="8"/>
      <c r="H21" s="8"/>
      <c r="I21" s="8"/>
      <c r="J21" s="8">
        <v>1.5</v>
      </c>
      <c r="K21" s="8"/>
      <c r="M21" s="13"/>
      <c r="N21" s="8"/>
    </row>
    <row r="22" spans="1:15" x14ac:dyDescent="0.25">
      <c r="A22" s="1" t="s">
        <v>67</v>
      </c>
      <c r="B22" s="10">
        <f t="shared" si="2"/>
        <v>0.14517906982198561</v>
      </c>
      <c r="C22" s="8">
        <f>SUM(Tabell3[[#This Row],[PB1]:[B]])</f>
        <v>18.57</v>
      </c>
      <c r="D22" s="7">
        <v>0.04</v>
      </c>
      <c r="E22" s="8">
        <v>0.23</v>
      </c>
      <c r="F22" s="8">
        <v>8.5</v>
      </c>
      <c r="G22" s="8"/>
      <c r="H22" s="8"/>
      <c r="I22" s="8"/>
      <c r="J22" s="8"/>
      <c r="K22" s="8">
        <v>9.8000000000000007</v>
      </c>
      <c r="L22" s="8"/>
      <c r="M22" s="8"/>
      <c r="N22" s="8"/>
    </row>
    <row r="23" spans="1:15" x14ac:dyDescent="0.25">
      <c r="A23" s="1" t="s">
        <v>72</v>
      </c>
      <c r="B23" s="10">
        <f t="shared" si="2"/>
        <v>6.1292617523121547E-2</v>
      </c>
      <c r="C23" s="8">
        <f>SUM(Tabell3[[#This Row],[PB1]:[B]])</f>
        <v>7.84</v>
      </c>
      <c r="D23" s="8"/>
      <c r="E23" s="8"/>
      <c r="F23" s="8"/>
      <c r="G23" s="8"/>
      <c r="H23" s="8"/>
      <c r="I23" s="8"/>
      <c r="J23" s="8">
        <v>1.3</v>
      </c>
      <c r="K23" s="8">
        <v>3.34</v>
      </c>
      <c r="L23" s="8">
        <v>3.2</v>
      </c>
      <c r="M23" s="8"/>
      <c r="N23" s="8"/>
    </row>
    <row r="24" spans="1:15" x14ac:dyDescent="0.25">
      <c r="A24" s="1" t="s">
        <v>22</v>
      </c>
      <c r="B24" s="10">
        <f t="shared" si="2"/>
        <v>3.0489950043389544E-2</v>
      </c>
      <c r="C24" s="8">
        <f>SUM(Tabell3[[#This Row],[PB1]:[B]])</f>
        <v>3.9</v>
      </c>
      <c r="D24" s="27"/>
      <c r="E24" s="27"/>
      <c r="F24" s="8"/>
      <c r="G24" s="8"/>
      <c r="H24" s="8">
        <v>3.9</v>
      </c>
      <c r="I24" s="8"/>
      <c r="J24" s="8"/>
      <c r="K24" s="8"/>
      <c r="L24" s="8"/>
      <c r="M24" s="13"/>
      <c r="N24" s="8"/>
      <c r="O24" s="28"/>
    </row>
    <row r="25" spans="1:15" x14ac:dyDescent="0.25">
      <c r="A25" s="1" t="s">
        <v>23</v>
      </c>
      <c r="B25" s="10">
        <f t="shared" si="2"/>
        <v>3.9089679542807107E-2</v>
      </c>
      <c r="C25" s="8">
        <f>SUM(Tabell3[[#This Row],[PB1]:[B]])</f>
        <v>5</v>
      </c>
      <c r="D25" s="8"/>
      <c r="E25" s="8"/>
      <c r="F25" s="8"/>
      <c r="G25" s="8"/>
      <c r="H25" s="8"/>
      <c r="I25" s="8"/>
      <c r="J25" s="8"/>
      <c r="K25" s="8"/>
      <c r="L25" s="8">
        <v>5</v>
      </c>
      <c r="M25" s="13"/>
      <c r="N25" s="8"/>
    </row>
    <row r="26" spans="1:15" x14ac:dyDescent="0.25">
      <c r="A26" s="1" t="s">
        <v>92</v>
      </c>
      <c r="B26" s="10">
        <f t="shared" si="2"/>
        <v>1.0163316681129849E-2</v>
      </c>
      <c r="C26" s="8">
        <f>SUM(Tabell3[[#This Row],[PB1]:[B]])</f>
        <v>1.3</v>
      </c>
      <c r="D26" s="8"/>
      <c r="E26" s="8"/>
      <c r="F26" s="8"/>
      <c r="G26" s="8"/>
      <c r="H26" s="8"/>
      <c r="I26" s="8"/>
      <c r="J26" s="8"/>
      <c r="K26" s="8">
        <v>1.3</v>
      </c>
      <c r="L26" s="8"/>
      <c r="M26" s="8"/>
      <c r="N26" s="8"/>
    </row>
    <row r="27" spans="1:15" x14ac:dyDescent="0.25">
      <c r="A27" s="1" t="s">
        <v>24</v>
      </c>
      <c r="B27" s="10">
        <f t="shared" si="2"/>
        <v>1.7903073230605655E-2</v>
      </c>
      <c r="C27" s="8">
        <f>SUM(Tabell3[[#This Row],[PB1]:[B]])</f>
        <v>2.29</v>
      </c>
      <c r="D27" s="8"/>
      <c r="E27" s="8"/>
      <c r="F27" s="8"/>
      <c r="G27" s="8">
        <v>0.1</v>
      </c>
      <c r="H27" s="8">
        <v>0.6</v>
      </c>
      <c r="I27" s="8"/>
      <c r="J27" s="8">
        <v>1.59</v>
      </c>
      <c r="K27" s="8"/>
      <c r="L27" s="8"/>
      <c r="M27" s="13"/>
      <c r="N27" s="8"/>
    </row>
    <row r="28" spans="1:15" x14ac:dyDescent="0.25">
      <c r="A28" s="1" t="s">
        <v>94</v>
      </c>
      <c r="B28" s="10">
        <f>C28/$C$98</f>
        <v>1.7474085930564972E-4</v>
      </c>
      <c r="C28" s="8">
        <f>SUM(Tabell3[[#This Row],[PB1]:[B]])</f>
        <v>0.2</v>
      </c>
      <c r="D28" s="8"/>
      <c r="E28" s="8"/>
      <c r="F28" s="8"/>
      <c r="G28" s="8">
        <v>0.2</v>
      </c>
      <c r="H28" s="8"/>
      <c r="I28" s="8"/>
      <c r="J28" s="8"/>
      <c r="K28" s="8"/>
      <c r="L28" s="8"/>
      <c r="M28" s="8"/>
      <c r="N28" s="8"/>
    </row>
    <row r="29" spans="1:15" x14ac:dyDescent="0.25">
      <c r="A29" s="1" t="s">
        <v>81</v>
      </c>
      <c r="B29" s="10">
        <f>C29/$C$98</f>
        <v>6.1159300756977392E-3</v>
      </c>
      <c r="C29" s="8">
        <f>SUM(Tabell3[[#This Row],[PB1]:[B]])</f>
        <v>7</v>
      </c>
      <c r="D29" s="8"/>
      <c r="E29" s="8"/>
      <c r="F29" s="8"/>
      <c r="G29" s="8">
        <v>1</v>
      </c>
      <c r="H29" s="8">
        <v>6</v>
      </c>
      <c r="I29" s="8"/>
      <c r="J29" s="8"/>
      <c r="K29" s="8"/>
      <c r="L29" s="8"/>
      <c r="M29" s="8"/>
      <c r="N29" s="8"/>
    </row>
    <row r="30" spans="1:15" x14ac:dyDescent="0.25">
      <c r="A30" s="1" t="s">
        <v>25</v>
      </c>
      <c r="B30" s="10">
        <f>C30/$C$34</f>
        <v>2.2672014134828122E-2</v>
      </c>
      <c r="C30" s="8">
        <f>SUM(Tabell3[[#This Row],[PB1]:[B]])</f>
        <v>2.9</v>
      </c>
      <c r="D30" s="8"/>
      <c r="E30" s="8"/>
      <c r="F30" s="8"/>
      <c r="G30" s="8"/>
      <c r="H30" s="8"/>
      <c r="I30" s="8"/>
      <c r="J30" s="8"/>
      <c r="K30" s="8">
        <v>2.9</v>
      </c>
      <c r="L30" s="8"/>
      <c r="M30" s="13"/>
      <c r="N30" s="8"/>
    </row>
    <row r="31" spans="1:15" x14ac:dyDescent="0.25">
      <c r="A31" s="1" t="s">
        <v>26</v>
      </c>
      <c r="B31" s="10">
        <f>C31/$C$34</f>
        <v>0.14198153403538399</v>
      </c>
      <c r="C31" s="8">
        <f>SUM(Tabell3[[#This Row],[PB1]:[B]])</f>
        <v>18.161000000000001</v>
      </c>
      <c r="D31" s="7">
        <v>1.0999999999999999E-2</v>
      </c>
      <c r="E31" s="7">
        <v>0.15000000000000002</v>
      </c>
      <c r="F31" s="8">
        <v>0.89999999999999991</v>
      </c>
      <c r="G31" s="8">
        <v>3.6</v>
      </c>
      <c r="H31" s="8"/>
      <c r="I31" s="8"/>
      <c r="J31" s="8"/>
      <c r="K31" s="8"/>
      <c r="L31" s="8">
        <v>13.5</v>
      </c>
      <c r="M31" s="13"/>
      <c r="N31" s="8"/>
    </row>
    <row r="32" spans="1:15" x14ac:dyDescent="0.25">
      <c r="A32" s="1" t="s">
        <v>27</v>
      </c>
      <c r="B32" s="10">
        <f>C32/$C$34</f>
        <v>0.2518157156147634</v>
      </c>
      <c r="C32" s="8">
        <f>SUM(Tabell3[[#This Row],[PB1]:[B]])</f>
        <v>32.21</v>
      </c>
      <c r="D32" s="7">
        <v>0.01</v>
      </c>
      <c r="E32" s="8"/>
      <c r="F32" s="8"/>
      <c r="G32" s="8"/>
      <c r="H32" s="8">
        <v>28.2</v>
      </c>
      <c r="I32" s="8"/>
      <c r="J32" s="8">
        <v>4</v>
      </c>
      <c r="K32" s="8"/>
      <c r="L32" s="8"/>
      <c r="M32" s="13"/>
      <c r="N32" s="8"/>
    </row>
    <row r="33" spans="1:14" x14ac:dyDescent="0.25">
      <c r="A33" s="1" t="s">
        <v>28</v>
      </c>
      <c r="B33" s="10">
        <f>C33/$C$34</f>
        <v>1.5635871817122844E-2</v>
      </c>
      <c r="C33" s="8">
        <f>SUM(Tabell3[[#This Row],[PB1]:[B]])</f>
        <v>2</v>
      </c>
      <c r="D33" s="8"/>
      <c r="E33" s="8"/>
      <c r="F33" s="8"/>
      <c r="G33" s="8"/>
      <c r="H33" s="8"/>
      <c r="I33" s="8"/>
      <c r="J33" s="8"/>
      <c r="K33" s="8"/>
      <c r="L33" s="8">
        <v>2</v>
      </c>
      <c r="M33" s="13"/>
      <c r="N33" s="8"/>
    </row>
    <row r="34" spans="1:14" x14ac:dyDescent="0.25">
      <c r="A34" s="1" t="s">
        <v>13</v>
      </c>
      <c r="B34" s="9">
        <v>1</v>
      </c>
      <c r="C34" s="8">
        <f t="shared" ref="C34:M34" si="3">SUM(C12:C33)</f>
        <v>127.911</v>
      </c>
      <c r="D34" s="8">
        <f t="shared" si="3"/>
        <v>0.11099999999999999</v>
      </c>
      <c r="E34" s="8">
        <f t="shared" si="3"/>
        <v>0.65</v>
      </c>
      <c r="F34" s="8">
        <f t="shared" si="3"/>
        <v>12.25</v>
      </c>
      <c r="G34" s="8">
        <f t="shared" si="3"/>
        <v>8.1</v>
      </c>
      <c r="H34" s="8">
        <f t="shared" si="3"/>
        <v>40.82</v>
      </c>
      <c r="I34" s="8">
        <f t="shared" si="3"/>
        <v>0</v>
      </c>
      <c r="J34" s="8">
        <f t="shared" si="3"/>
        <v>18.29</v>
      </c>
      <c r="K34" s="8">
        <f t="shared" si="3"/>
        <v>21.19</v>
      </c>
      <c r="L34" s="8">
        <f t="shared" si="3"/>
        <v>26.5</v>
      </c>
      <c r="M34" s="8">
        <f t="shared" si="3"/>
        <v>0</v>
      </c>
    </row>
    <row r="35" spans="1:14" x14ac:dyDescent="0.25">
      <c r="A35" s="4" t="s">
        <v>99</v>
      </c>
      <c r="B35" s="11"/>
      <c r="C35" s="5"/>
      <c r="D35" s="5"/>
      <c r="E35" s="5"/>
      <c r="F35" s="5"/>
      <c r="G35" s="5"/>
      <c r="H35" s="5"/>
      <c r="I35" s="5"/>
      <c r="J35" s="5"/>
      <c r="K35" s="5"/>
      <c r="L35" s="5"/>
      <c r="M35" s="6"/>
    </row>
    <row r="36" spans="1:14" ht="16.5" x14ac:dyDescent="0.35">
      <c r="A36" s="3" t="s">
        <v>49</v>
      </c>
    </row>
    <row r="37" spans="1:14" x14ac:dyDescent="0.25">
      <c r="A37" s="1" t="s">
        <v>1</v>
      </c>
      <c r="B37" s="1" t="s">
        <v>15</v>
      </c>
      <c r="C37" s="1" t="s">
        <v>14</v>
      </c>
      <c r="D37" s="1" t="s">
        <v>2</v>
      </c>
      <c r="E37" s="1" t="s">
        <v>3</v>
      </c>
      <c r="F37" s="1" t="s">
        <v>4</v>
      </c>
      <c r="G37" s="1" t="s">
        <v>5</v>
      </c>
      <c r="H37" s="1" t="s">
        <v>6</v>
      </c>
      <c r="I37" s="1" t="s">
        <v>7</v>
      </c>
      <c r="J37" s="1" t="s">
        <v>8</v>
      </c>
      <c r="K37" s="1" t="s">
        <v>9</v>
      </c>
      <c r="L37" s="1" t="s">
        <v>10</v>
      </c>
      <c r="M37" s="12" t="s">
        <v>63</v>
      </c>
      <c r="N37" s="12"/>
    </row>
    <row r="38" spans="1:14" x14ac:dyDescent="0.25">
      <c r="A38" s="1" t="s">
        <v>29</v>
      </c>
      <c r="B38" s="9">
        <f t="shared" ref="B38:B66" si="4">C38/$C$67</f>
        <v>8.0084019577110616E-3</v>
      </c>
      <c r="C38" s="8">
        <f>SUM(Tabell4[[#This Row],[PB1]:[Kasserat]])</f>
        <v>3.5</v>
      </c>
      <c r="K38" s="8">
        <v>3.5</v>
      </c>
      <c r="M38" s="13"/>
      <c r="N38" s="8"/>
    </row>
    <row r="39" spans="1:14" ht="11.5" customHeight="1" x14ac:dyDescent="0.25">
      <c r="A39" s="1" t="s">
        <v>78</v>
      </c>
      <c r="B39" s="9">
        <f t="shared" si="4"/>
        <v>6.8643445351809101E-4</v>
      </c>
      <c r="C39" s="8">
        <f>SUM(Tabell4[[#This Row],[PB1]:[Kasserat]])</f>
        <v>0.3</v>
      </c>
      <c r="D39" s="8"/>
      <c r="H39" s="8">
        <v>0.3</v>
      </c>
      <c r="I39" s="8"/>
      <c r="K39" s="8"/>
      <c r="M39" s="8"/>
      <c r="N39" s="8"/>
    </row>
    <row r="40" spans="1:14" x14ac:dyDescent="0.25">
      <c r="A40" s="1" t="s">
        <v>30</v>
      </c>
      <c r="B40" s="9">
        <f t="shared" si="4"/>
        <v>1.1440574225301517E-3</v>
      </c>
      <c r="C40" s="8">
        <f>SUM(Tabell4[[#This Row],[PB1]:[Kasserat]])</f>
        <v>0.5</v>
      </c>
      <c r="D40" s="8"/>
      <c r="H40" s="8"/>
      <c r="K40" s="8">
        <v>0.5</v>
      </c>
      <c r="L40" s="8"/>
      <c r="M40" s="13"/>
      <c r="N40" s="8"/>
    </row>
    <row r="41" spans="1:14" x14ac:dyDescent="0.25">
      <c r="A41" s="1" t="s">
        <v>31</v>
      </c>
      <c r="B41" s="9">
        <f t="shared" si="4"/>
        <v>4.0179296679258923E-2</v>
      </c>
      <c r="C41" s="8">
        <f>SUM(Tabell4[[#This Row],[PB1]:[Kasserat]])</f>
        <v>17.559999999999999</v>
      </c>
      <c r="D41" s="8"/>
      <c r="H41" s="8"/>
      <c r="J41" s="1">
        <v>3.23</v>
      </c>
      <c r="K41" s="8">
        <v>14.33</v>
      </c>
      <c r="L41" s="8"/>
      <c r="M41" s="13"/>
      <c r="N41" s="8"/>
    </row>
    <row r="42" spans="1:14" x14ac:dyDescent="0.25">
      <c r="A42" s="1" t="s">
        <v>32</v>
      </c>
      <c r="B42" s="9">
        <f t="shared" si="4"/>
        <v>0</v>
      </c>
      <c r="C42" s="8">
        <f>SUM(Tabell4[[#This Row],[PB1]:[Kasserat]])</f>
        <v>0</v>
      </c>
      <c r="D42" s="8"/>
      <c r="H42" s="8"/>
      <c r="K42" s="8"/>
      <c r="L42" s="8"/>
      <c r="M42" s="13"/>
      <c r="N42" s="8"/>
    </row>
    <row r="43" spans="1:14" x14ac:dyDescent="0.25">
      <c r="A43" s="1" t="s">
        <v>33</v>
      </c>
      <c r="B43" s="9">
        <f t="shared" si="4"/>
        <v>7.779590473205031E-3</v>
      </c>
      <c r="C43" s="8">
        <f>SUM(Tabell4[[#This Row],[PB1]:[Kasserat]])</f>
        <v>3.4</v>
      </c>
      <c r="D43" s="8"/>
      <c r="H43" s="8"/>
      <c r="K43" s="8">
        <v>1.4</v>
      </c>
      <c r="L43" s="8">
        <v>2</v>
      </c>
      <c r="M43" s="13"/>
      <c r="N43" s="8"/>
    </row>
    <row r="44" spans="1:14" x14ac:dyDescent="0.25">
      <c r="A44" s="1" t="s">
        <v>34</v>
      </c>
      <c r="B44" s="9">
        <f t="shared" si="4"/>
        <v>3.5236968613928672E-2</v>
      </c>
      <c r="C44" s="8">
        <f>SUM(Tabell4[[#This Row],[PB1]:[Kasserat]])</f>
        <v>15.4</v>
      </c>
      <c r="D44" s="8">
        <v>0.05</v>
      </c>
      <c r="E44" s="8">
        <v>0.35</v>
      </c>
      <c r="F44" s="8">
        <v>2.95</v>
      </c>
      <c r="G44" s="1">
        <v>7.95</v>
      </c>
      <c r="H44" s="8">
        <v>1.7</v>
      </c>
      <c r="I44" s="1">
        <v>2.4</v>
      </c>
      <c r="K44" s="8"/>
      <c r="L44" s="8"/>
      <c r="M44" s="13"/>
      <c r="N44" s="13"/>
    </row>
    <row r="45" spans="1:14" x14ac:dyDescent="0.25">
      <c r="A45" s="1" t="s">
        <v>35</v>
      </c>
      <c r="B45" s="9">
        <f t="shared" si="4"/>
        <v>4.1186067211085456E-3</v>
      </c>
      <c r="C45" s="8">
        <f>SUM(Tabell4[[#This Row],[PB1]:[Kasserat]])</f>
        <v>1.8</v>
      </c>
      <c r="D45" s="8"/>
      <c r="E45" s="8"/>
      <c r="F45" s="8"/>
      <c r="H45" s="8"/>
      <c r="K45" s="8">
        <v>1.8</v>
      </c>
      <c r="L45" s="8"/>
      <c r="M45" s="13"/>
      <c r="N45" s="8"/>
    </row>
    <row r="46" spans="1:14" x14ac:dyDescent="0.25">
      <c r="A46" s="1" t="s">
        <v>36</v>
      </c>
      <c r="B46" s="9">
        <f t="shared" si="4"/>
        <v>3.1118361892820121E-3</v>
      </c>
      <c r="C46" s="8">
        <f>SUM(Tabell4[[#This Row],[PB1]:[Kasserat]])</f>
        <v>1.3599999999999999</v>
      </c>
      <c r="D46" s="7">
        <v>0.01</v>
      </c>
      <c r="E46" s="7">
        <v>0.04</v>
      </c>
      <c r="F46" s="1">
        <v>0.31</v>
      </c>
      <c r="G46" s="1">
        <v>1</v>
      </c>
      <c r="H46" s="8"/>
      <c r="K46" s="8"/>
      <c r="L46" s="8"/>
      <c r="M46" s="13"/>
      <c r="N46" s="8"/>
    </row>
    <row r="47" spans="1:14" x14ac:dyDescent="0.25">
      <c r="A47" s="1" t="s">
        <v>90</v>
      </c>
      <c r="B47" s="9">
        <f t="shared" si="4"/>
        <v>2.2881148450603034E-3</v>
      </c>
      <c r="C47" s="8">
        <f>SUM(Tabell4[[#This Row],[PB1]:[Kasserat]])</f>
        <v>1</v>
      </c>
      <c r="D47" s="8"/>
      <c r="E47" s="7"/>
      <c r="H47" s="8"/>
      <c r="I47" s="8"/>
      <c r="K47" s="8"/>
      <c r="L47" s="8">
        <v>1</v>
      </c>
      <c r="M47" s="8"/>
      <c r="N47" s="8"/>
    </row>
    <row r="48" spans="1:14" x14ac:dyDescent="0.25">
      <c r="A48" s="1" t="s">
        <v>37</v>
      </c>
      <c r="B48" s="9">
        <f t="shared" si="4"/>
        <v>3.706746048997691E-2</v>
      </c>
      <c r="C48" s="8">
        <f>SUM(Tabell4[[#This Row],[PB1]:[Kasserat]])</f>
        <v>16.2</v>
      </c>
      <c r="D48" s="8"/>
      <c r="E48" s="8"/>
      <c r="F48" s="8"/>
      <c r="H48" s="1">
        <v>3</v>
      </c>
      <c r="I48" s="1">
        <v>13.2</v>
      </c>
      <c r="K48" s="8"/>
      <c r="L48" s="8"/>
      <c r="M48" s="13"/>
      <c r="N48" s="8"/>
    </row>
    <row r="49" spans="1:14" x14ac:dyDescent="0.25">
      <c r="A49" s="1" t="s">
        <v>38</v>
      </c>
      <c r="B49" s="9">
        <f t="shared" si="4"/>
        <v>1.8991353214000518E-2</v>
      </c>
      <c r="C49" s="8">
        <f>SUM(Tabell4[[#This Row],[PB1]:[Kasserat]])</f>
        <v>8.3000000000000007</v>
      </c>
      <c r="E49" s="8"/>
      <c r="F49" s="8"/>
      <c r="H49" s="1">
        <v>8.3000000000000007</v>
      </c>
      <c r="K49" s="8"/>
      <c r="L49" s="8"/>
      <c r="M49" s="13"/>
      <c r="N49" s="8"/>
    </row>
    <row r="50" spans="1:14" x14ac:dyDescent="0.25">
      <c r="A50" s="1" t="s">
        <v>39</v>
      </c>
      <c r="B50" s="9">
        <f t="shared" si="4"/>
        <v>0.15453927663537287</v>
      </c>
      <c r="C50" s="8">
        <f>SUM(Tabell4[[#This Row],[PB1]:[Kasserat]])</f>
        <v>67.539999999999992</v>
      </c>
      <c r="D50" s="8">
        <v>0.04</v>
      </c>
      <c r="E50" s="8">
        <v>0.2</v>
      </c>
      <c r="F50" s="8"/>
      <c r="H50" s="8">
        <v>15.7</v>
      </c>
      <c r="I50" s="8">
        <v>38.6</v>
      </c>
      <c r="K50" s="8"/>
      <c r="L50" s="8">
        <v>13</v>
      </c>
      <c r="M50" s="13"/>
      <c r="N50" s="8"/>
    </row>
    <row r="51" spans="1:14" x14ac:dyDescent="0.25">
      <c r="A51" s="1" t="s">
        <v>40</v>
      </c>
      <c r="B51" s="9">
        <f t="shared" si="4"/>
        <v>4.8965657684290488E-2</v>
      </c>
      <c r="C51" s="8">
        <f>SUM(Tabell4[[#This Row],[PB1]:[Kasserat]])</f>
        <v>21.4</v>
      </c>
      <c r="D51" s="8"/>
      <c r="E51" s="8"/>
      <c r="F51" s="8"/>
      <c r="G51" s="1">
        <v>16</v>
      </c>
      <c r="H51" s="8">
        <v>1.4</v>
      </c>
      <c r="I51" s="8"/>
      <c r="K51" s="8">
        <v>4</v>
      </c>
      <c r="L51" s="8"/>
      <c r="M51" s="13"/>
      <c r="N51" s="8"/>
    </row>
    <row r="52" spans="1:14" x14ac:dyDescent="0.25">
      <c r="A52" s="1" t="s">
        <v>41</v>
      </c>
      <c r="B52" s="9">
        <f t="shared" si="4"/>
        <v>8.4660249267231227E-3</v>
      </c>
      <c r="C52" s="8">
        <f>SUM(Tabell4[[#This Row],[PB1]:[Kasserat]])</f>
        <v>3.7</v>
      </c>
      <c r="D52" s="8"/>
      <c r="E52" s="8"/>
      <c r="F52" s="8"/>
      <c r="G52" s="1">
        <v>0.5</v>
      </c>
      <c r="H52" s="8"/>
      <c r="I52" s="8"/>
      <c r="K52" s="8">
        <v>3.2</v>
      </c>
      <c r="L52" s="8"/>
      <c r="M52" s="13"/>
      <c r="N52" s="8"/>
    </row>
    <row r="53" spans="1:14" x14ac:dyDescent="0.25">
      <c r="A53" s="1" t="s">
        <v>71</v>
      </c>
      <c r="B53" s="9">
        <f t="shared" si="4"/>
        <v>7.916877363908649E-3</v>
      </c>
      <c r="C53" s="8">
        <f>SUM(Tabell4[[#This Row],[PB1]:[Kasserat]])</f>
        <v>3.46</v>
      </c>
      <c r="D53" s="8"/>
      <c r="E53" s="8"/>
      <c r="F53" s="8"/>
      <c r="H53" s="8"/>
      <c r="I53" s="8"/>
      <c r="J53" s="1">
        <v>1.3</v>
      </c>
      <c r="K53" s="8"/>
      <c r="L53" s="8">
        <v>2.16</v>
      </c>
      <c r="M53" s="8"/>
      <c r="N53" s="8"/>
    </row>
    <row r="54" spans="1:14" x14ac:dyDescent="0.25">
      <c r="A54" s="1" t="s">
        <v>42</v>
      </c>
      <c r="B54" s="9">
        <f t="shared" si="4"/>
        <v>0.20133351333170116</v>
      </c>
      <c r="C54" s="8">
        <f>SUM(Tabell4[[#This Row],[PB1]:[Kasserat]])</f>
        <v>87.991</v>
      </c>
      <c r="D54" s="8">
        <v>0.35099999999999998</v>
      </c>
      <c r="E54" s="7">
        <v>0.98</v>
      </c>
      <c r="F54" s="8">
        <v>15.999999999999998</v>
      </c>
      <c r="G54" s="1">
        <v>5.5</v>
      </c>
      <c r="H54" s="8">
        <v>14.65</v>
      </c>
      <c r="I54" s="8">
        <v>10.149999999999999</v>
      </c>
      <c r="J54" s="8">
        <v>27.06</v>
      </c>
      <c r="K54" s="8">
        <v>12.8</v>
      </c>
      <c r="L54" s="8"/>
      <c r="M54" s="13">
        <v>0.5</v>
      </c>
      <c r="N54" s="8"/>
    </row>
    <row r="55" spans="1:14" x14ac:dyDescent="0.25">
      <c r="A55" s="1" t="s">
        <v>43</v>
      </c>
      <c r="B55" s="9">
        <f t="shared" si="4"/>
        <v>1.5559180946410062E-2</v>
      </c>
      <c r="C55" s="8">
        <f>SUM(Tabell4[[#This Row],[PB1]:[Kasserat]])</f>
        <v>6.8</v>
      </c>
      <c r="D55" s="8"/>
      <c r="H55" s="8">
        <v>1.2</v>
      </c>
      <c r="I55" s="8"/>
      <c r="K55" s="8"/>
      <c r="L55" s="8">
        <v>5.6</v>
      </c>
      <c r="M55" s="13"/>
      <c r="N55" s="8"/>
    </row>
    <row r="56" spans="1:14" x14ac:dyDescent="0.25">
      <c r="A56" s="1" t="s">
        <v>91</v>
      </c>
      <c r="B56" s="9">
        <f t="shared" si="4"/>
        <v>2.2881148450603034E-3</v>
      </c>
      <c r="C56" s="8">
        <f>SUM(Tabell4[[#This Row],[PB1]:[Kasserat]])</f>
        <v>1</v>
      </c>
      <c r="D56" s="8"/>
      <c r="H56" s="8"/>
      <c r="I56" s="8"/>
      <c r="K56" s="8">
        <v>1</v>
      </c>
      <c r="L56" s="8"/>
      <c r="M56" s="8"/>
      <c r="N56" s="8"/>
    </row>
    <row r="57" spans="1:14" x14ac:dyDescent="0.25">
      <c r="A57" s="1" t="s">
        <v>79</v>
      </c>
      <c r="B57" s="9">
        <f t="shared" si="4"/>
        <v>2.2881148450603034E-3</v>
      </c>
      <c r="C57" s="8">
        <f>SUM(Tabell4[[#This Row],[PB1]:[Kasserat]])</f>
        <v>1</v>
      </c>
      <c r="D57" s="8"/>
      <c r="H57" s="8"/>
      <c r="I57" s="8"/>
      <c r="K57" s="8">
        <v>1</v>
      </c>
      <c r="L57" s="8"/>
      <c r="M57" s="8"/>
      <c r="N57" s="8"/>
    </row>
    <row r="58" spans="1:14" x14ac:dyDescent="0.25">
      <c r="A58" s="1" t="s">
        <v>44</v>
      </c>
      <c r="B58" s="9">
        <f t="shared" si="4"/>
        <v>5.4502895609336417E-2</v>
      </c>
      <c r="C58" s="8">
        <f>SUM(Tabell4[[#This Row],[PB1]:[Kasserat]])</f>
        <v>23.819999999999997</v>
      </c>
      <c r="D58" s="1">
        <v>0.03</v>
      </c>
      <c r="E58" s="1">
        <v>0.47000000000000003</v>
      </c>
      <c r="F58" s="1">
        <v>8.6199999999999992</v>
      </c>
      <c r="G58" s="1">
        <v>5</v>
      </c>
      <c r="H58" s="1">
        <v>4.5</v>
      </c>
      <c r="I58" s="1">
        <v>2</v>
      </c>
      <c r="K58" s="1">
        <v>2.5</v>
      </c>
      <c r="L58" s="8"/>
      <c r="M58" s="13">
        <v>0.7</v>
      </c>
      <c r="N58" s="8"/>
    </row>
    <row r="59" spans="1:14" x14ac:dyDescent="0.25">
      <c r="A59" s="1" t="s">
        <v>74</v>
      </c>
      <c r="B59" s="9">
        <f t="shared" si="4"/>
        <v>4.3474182056145762E-2</v>
      </c>
      <c r="C59" s="8">
        <f>SUM(Tabell4[[#This Row],[PB1]:[Kasserat]])</f>
        <v>19</v>
      </c>
      <c r="D59" s="8"/>
      <c r="H59" s="8"/>
      <c r="I59" s="8"/>
      <c r="K59" s="8">
        <v>17.8</v>
      </c>
      <c r="L59" s="8">
        <v>1.2</v>
      </c>
      <c r="M59" s="8"/>
      <c r="N59" s="8"/>
    </row>
    <row r="60" spans="1:14" x14ac:dyDescent="0.25">
      <c r="A60" s="1" t="s">
        <v>45</v>
      </c>
      <c r="B60" s="9">
        <f t="shared" si="4"/>
        <v>4.5762296901206067E-3</v>
      </c>
      <c r="C60" s="8">
        <f>SUM(Tabell4[[#This Row],[PB1]:[Kasserat]])</f>
        <v>2</v>
      </c>
      <c r="D60" s="8"/>
      <c r="E60" s="8"/>
      <c r="F60" s="8"/>
      <c r="G60" s="8"/>
      <c r="K60" s="8">
        <v>2</v>
      </c>
      <c r="L60" s="8"/>
      <c r="M60" s="13"/>
      <c r="N60" s="8"/>
    </row>
    <row r="61" spans="1:14" ht="14.25" customHeight="1" x14ac:dyDescent="0.25">
      <c r="A61" s="1" t="s">
        <v>75</v>
      </c>
      <c r="B61" s="9">
        <f t="shared" si="4"/>
        <v>1.6016803915422123E-2</v>
      </c>
      <c r="C61" s="8">
        <f>SUM(Tabell4[[#This Row],[PB1]:[Kasserat]])</f>
        <v>7</v>
      </c>
      <c r="D61" s="8"/>
      <c r="E61" s="8"/>
      <c r="F61" s="8"/>
      <c r="G61" s="8"/>
      <c r="H61" s="8">
        <v>1</v>
      </c>
      <c r="I61" s="8"/>
      <c r="K61" s="8">
        <v>6</v>
      </c>
      <c r="L61" s="8"/>
      <c r="M61" s="8"/>
      <c r="N61" s="8"/>
    </row>
    <row r="62" spans="1:14" x14ac:dyDescent="0.25">
      <c r="A62" s="1" t="s">
        <v>80</v>
      </c>
      <c r="B62" s="9">
        <f t="shared" si="4"/>
        <v>8.0084019577110616E-3</v>
      </c>
      <c r="C62" s="8">
        <f>SUM(Tabell4[[#This Row],[PB1]:[Kasserat]])</f>
        <v>3.5</v>
      </c>
      <c r="D62" s="8"/>
      <c r="E62" s="8"/>
      <c r="F62" s="8"/>
      <c r="G62" s="8"/>
      <c r="H62" s="8">
        <v>0.5</v>
      </c>
      <c r="I62" s="8"/>
      <c r="J62" s="1">
        <v>3</v>
      </c>
      <c r="K62" s="8"/>
      <c r="L62" s="8"/>
      <c r="M62" s="8"/>
    </row>
    <row r="63" spans="1:14" x14ac:dyDescent="0.25">
      <c r="A63" s="1" t="s">
        <v>46</v>
      </c>
      <c r="B63" s="9">
        <f t="shared" si="4"/>
        <v>0.2178971766950927</v>
      </c>
      <c r="C63" s="8">
        <f>SUM(Tabell4[[#This Row],[PB1]:[Kasserat]])</f>
        <v>95.23</v>
      </c>
      <c r="D63" s="8"/>
      <c r="E63" s="8"/>
      <c r="F63" s="8"/>
      <c r="G63" s="8"/>
      <c r="H63" s="8"/>
      <c r="I63" s="8">
        <v>2</v>
      </c>
      <c r="J63" s="8">
        <v>69.650000000000006</v>
      </c>
      <c r="K63" s="8"/>
      <c r="L63" s="8">
        <v>23.580000000000002</v>
      </c>
      <c r="M63" s="13"/>
    </row>
    <row r="64" spans="1:14" x14ac:dyDescent="0.25">
      <c r="A64" s="1" t="s">
        <v>96</v>
      </c>
      <c r="B64" s="9">
        <f t="shared" si="4"/>
        <v>4.1186067211085456E-3</v>
      </c>
      <c r="C64" s="8">
        <f>SUM(Tabell4[[#This Row],[PB1]:[Kasserat]])</f>
        <v>1.8</v>
      </c>
      <c r="D64" s="8"/>
      <c r="E64" s="8"/>
      <c r="F64" s="8"/>
      <c r="G64" s="8"/>
      <c r="H64" s="8"/>
      <c r="I64" s="8"/>
      <c r="J64" s="8"/>
      <c r="K64" s="8"/>
      <c r="L64" s="8"/>
      <c r="M64" s="8">
        <v>1.8</v>
      </c>
    </row>
    <row r="65" spans="1:14" x14ac:dyDescent="0.25">
      <c r="A65" s="1" t="s">
        <v>47</v>
      </c>
      <c r="B65" s="9">
        <f t="shared" si="4"/>
        <v>1.7046455595699259E-2</v>
      </c>
      <c r="C65" s="8">
        <f>SUM(Tabell4[[#This Row],[PB1]:[Kasserat]])</f>
        <v>7.45</v>
      </c>
      <c r="D65" s="8"/>
      <c r="E65" s="8"/>
      <c r="F65" s="8"/>
      <c r="G65" s="8"/>
      <c r="H65" s="8"/>
      <c r="I65" s="8"/>
      <c r="K65" s="8">
        <v>7.45</v>
      </c>
      <c r="M65" s="13"/>
      <c r="N65" s="8"/>
    </row>
    <row r="66" spans="1:14" x14ac:dyDescent="0.25">
      <c r="A66" s="1" t="s">
        <v>48</v>
      </c>
      <c r="B66" s="9">
        <f t="shared" si="4"/>
        <v>3.4390366121256358E-2</v>
      </c>
      <c r="C66" s="8">
        <f>SUM(Tabell4[[#This Row],[PB1]:[Kasserat]])</f>
        <v>15.03</v>
      </c>
      <c r="D66" s="7">
        <v>0.08</v>
      </c>
      <c r="E66" s="1">
        <v>0.15000000000000002</v>
      </c>
      <c r="F66" s="1">
        <v>1.7000000000000002</v>
      </c>
      <c r="H66" s="8">
        <v>4.4000000000000004</v>
      </c>
      <c r="I66" s="7">
        <v>8.6999999999999993</v>
      </c>
      <c r="K66" s="8"/>
      <c r="M66" s="13"/>
    </row>
    <row r="67" spans="1:14" x14ac:dyDescent="0.25">
      <c r="A67" s="1" t="s">
        <v>13</v>
      </c>
      <c r="B67" s="15">
        <v>1</v>
      </c>
      <c r="C67" s="8">
        <f t="shared" ref="C67:M67" si="5">SUM(C38:C66)</f>
        <v>437.041</v>
      </c>
      <c r="D67" s="8">
        <f t="shared" si="5"/>
        <v>0.56099999999999994</v>
      </c>
      <c r="E67" s="8">
        <f t="shared" si="5"/>
        <v>2.19</v>
      </c>
      <c r="F67" s="8">
        <f t="shared" si="5"/>
        <v>29.579999999999995</v>
      </c>
      <c r="G67" s="8">
        <f t="shared" si="5"/>
        <v>35.950000000000003</v>
      </c>
      <c r="H67" s="8">
        <f t="shared" si="5"/>
        <v>56.65</v>
      </c>
      <c r="I67" s="8">
        <f t="shared" si="5"/>
        <v>77.05</v>
      </c>
      <c r="J67" s="8">
        <f t="shared" si="5"/>
        <v>104.24000000000001</v>
      </c>
      <c r="K67" s="8">
        <f t="shared" si="5"/>
        <v>79.28</v>
      </c>
      <c r="L67" s="8">
        <f t="shared" si="5"/>
        <v>48.54</v>
      </c>
      <c r="M67" s="8">
        <f t="shared" si="5"/>
        <v>3</v>
      </c>
    </row>
    <row r="68" spans="1:14" x14ac:dyDescent="0.25">
      <c r="A68" s="1" t="s">
        <v>99</v>
      </c>
      <c r="B68" s="15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</row>
    <row r="69" spans="1:14" ht="16.5" x14ac:dyDescent="0.35">
      <c r="A69" s="3" t="s">
        <v>50</v>
      </c>
      <c r="N69" s="8"/>
    </row>
    <row r="70" spans="1:14" x14ac:dyDescent="0.25">
      <c r="A70" s="1" t="s">
        <v>1</v>
      </c>
      <c r="B70" s="1" t="s">
        <v>15</v>
      </c>
      <c r="C70" s="1" t="s">
        <v>14</v>
      </c>
      <c r="D70" s="1" t="s">
        <v>2</v>
      </c>
      <c r="E70" s="1" t="s">
        <v>3</v>
      </c>
      <c r="F70" s="1" t="s">
        <v>4</v>
      </c>
      <c r="G70" s="1" t="s">
        <v>5</v>
      </c>
      <c r="H70" s="1" t="s">
        <v>6</v>
      </c>
      <c r="I70" s="1" t="s">
        <v>7</v>
      </c>
      <c r="J70" s="1" t="s">
        <v>8</v>
      </c>
      <c r="K70" s="1" t="s">
        <v>9</v>
      </c>
      <c r="L70" s="1" t="s">
        <v>10</v>
      </c>
      <c r="M70" s="12" t="s">
        <v>63</v>
      </c>
      <c r="N70" s="8"/>
    </row>
    <row r="71" spans="1:14" x14ac:dyDescent="0.25">
      <c r="A71" s="1" t="s">
        <v>51</v>
      </c>
      <c r="B71" s="10">
        <f t="shared" ref="B71:B94" si="6">C71/$C$95</f>
        <v>0.14546869595295744</v>
      </c>
      <c r="C71" s="8">
        <f>SUM(Tabell5[[#This Row],[PB1]:[B]])</f>
        <v>84.11</v>
      </c>
      <c r="D71" s="7">
        <v>6.0000000000000005E-2</v>
      </c>
      <c r="E71" s="8">
        <v>0.15000000000000002</v>
      </c>
      <c r="F71" s="8">
        <v>2.2000000000000002</v>
      </c>
      <c r="G71" s="8">
        <v>24.1</v>
      </c>
      <c r="H71" s="8">
        <v>57.6</v>
      </c>
      <c r="I71" s="8"/>
      <c r="J71" s="8"/>
      <c r="K71" s="8"/>
      <c r="L71" s="8"/>
      <c r="M71" s="13"/>
      <c r="N71" s="8"/>
    </row>
    <row r="72" spans="1:14" x14ac:dyDescent="0.25">
      <c r="A72" s="1" t="s">
        <v>84</v>
      </c>
      <c r="B72" s="10">
        <f t="shared" si="6"/>
        <v>7.7827741265997915E-3</v>
      </c>
      <c r="C72" s="8">
        <f>SUM(Tabell5[[#This Row],[PB1]:[B]])</f>
        <v>4.5</v>
      </c>
      <c r="D72" s="8"/>
      <c r="E72" s="8"/>
      <c r="F72" s="8"/>
      <c r="G72" s="8"/>
      <c r="H72" s="8"/>
      <c r="I72" s="8"/>
      <c r="J72" s="8">
        <v>4.5</v>
      </c>
      <c r="K72" s="8"/>
      <c r="L72" s="8"/>
      <c r="M72" s="8"/>
      <c r="N72" s="8"/>
    </row>
    <row r="73" spans="1:14" x14ac:dyDescent="0.25">
      <c r="A73" s="1" t="s">
        <v>85</v>
      </c>
      <c r="B73" s="10">
        <f t="shared" si="6"/>
        <v>2.7672085783465927E-2</v>
      </c>
      <c r="C73" s="8">
        <f>SUM(Tabell5[[#This Row],[PB1]:[B]])</f>
        <v>16</v>
      </c>
      <c r="D73" s="8"/>
      <c r="E73" s="8"/>
      <c r="F73" s="8"/>
      <c r="G73" s="8"/>
      <c r="H73" s="8"/>
      <c r="I73" s="8"/>
      <c r="J73" s="8">
        <v>8</v>
      </c>
      <c r="K73" s="8">
        <v>8</v>
      </c>
      <c r="L73" s="8"/>
      <c r="M73" s="8"/>
      <c r="N73" s="8"/>
    </row>
    <row r="74" spans="1:14" x14ac:dyDescent="0.25">
      <c r="A74" s="1" t="s">
        <v>52</v>
      </c>
      <c r="B74" s="10">
        <f t="shared" si="6"/>
        <v>6.764095468695952E-2</v>
      </c>
      <c r="C74" s="8">
        <f>SUM(Tabell5[[#This Row],[PB1]:[B]])</f>
        <v>39.11</v>
      </c>
      <c r="D74" s="7">
        <v>0.01</v>
      </c>
      <c r="E74" s="8">
        <v>0.12</v>
      </c>
      <c r="F74" s="8">
        <v>1.6</v>
      </c>
      <c r="G74" s="8">
        <v>12.8</v>
      </c>
      <c r="H74" s="8"/>
      <c r="I74" s="8">
        <v>24.58</v>
      </c>
      <c r="J74" s="8"/>
      <c r="K74" s="8"/>
      <c r="L74" s="8"/>
      <c r="M74" s="13"/>
      <c r="N74" s="8"/>
    </row>
    <row r="75" spans="1:14" x14ac:dyDescent="0.25">
      <c r="A75" s="1" t="s">
        <v>87</v>
      </c>
      <c r="B75" s="10">
        <f t="shared" si="6"/>
        <v>1.7295053614666204E-3</v>
      </c>
      <c r="C75" s="8">
        <f>SUM(Tabell5[[#This Row],[PB1]:[B]])</f>
        <v>1</v>
      </c>
      <c r="D75" s="8"/>
      <c r="E75" s="8"/>
      <c r="F75" s="8"/>
      <c r="G75" s="8"/>
      <c r="H75" s="8"/>
      <c r="I75" s="8"/>
      <c r="J75" s="8"/>
      <c r="K75" s="8">
        <v>1</v>
      </c>
      <c r="L75" s="8"/>
      <c r="M75" s="8"/>
      <c r="N75" s="8"/>
    </row>
    <row r="76" spans="1:14" x14ac:dyDescent="0.25">
      <c r="A76" s="1" t="s">
        <v>53</v>
      </c>
      <c r="B76" s="10">
        <f t="shared" si="6"/>
        <v>4.6990660671048082E-2</v>
      </c>
      <c r="C76" s="8">
        <f>SUM(Tabell5[[#This Row],[PB1]:[B]])</f>
        <v>27.17</v>
      </c>
      <c r="D76" s="7"/>
      <c r="E76" s="8">
        <v>0.17</v>
      </c>
      <c r="F76" s="8"/>
      <c r="G76" s="8"/>
      <c r="H76" s="8"/>
      <c r="I76" s="8"/>
      <c r="J76" s="8"/>
      <c r="K76" s="8">
        <v>17</v>
      </c>
      <c r="L76" s="8">
        <v>10</v>
      </c>
      <c r="M76" s="13"/>
      <c r="N76" s="8"/>
    </row>
    <row r="77" spans="1:14" x14ac:dyDescent="0.25">
      <c r="A77" s="1" t="s">
        <v>70</v>
      </c>
      <c r="B77" s="10">
        <f t="shared" si="6"/>
        <v>8.1286751988931157E-3</v>
      </c>
      <c r="C77" s="8">
        <f>SUM(Tabell5[[#This Row],[PB1]:[B]])</f>
        <v>4.7</v>
      </c>
      <c r="D77" s="8"/>
      <c r="E77" s="8"/>
      <c r="F77" s="8"/>
      <c r="G77" s="8"/>
      <c r="H77" s="8"/>
      <c r="I77" s="8"/>
      <c r="J77" s="8">
        <v>2.7</v>
      </c>
      <c r="K77" s="8">
        <v>2</v>
      </c>
      <c r="L77" s="8"/>
      <c r="M77" s="8"/>
      <c r="N77" s="8"/>
    </row>
    <row r="78" spans="1:14" x14ac:dyDescent="0.25">
      <c r="A78" s="1" t="s">
        <v>66</v>
      </c>
      <c r="B78" s="10">
        <f t="shared" si="6"/>
        <v>0</v>
      </c>
      <c r="C78" s="8">
        <f>SUM(Tabell5[[#This Row],[PB1]:[B]])</f>
        <v>0</v>
      </c>
      <c r="E78" s="8"/>
      <c r="F78" s="8"/>
      <c r="G78" s="8"/>
      <c r="H78" s="8"/>
      <c r="I78" s="8"/>
      <c r="J78" s="8"/>
      <c r="K78" s="8"/>
      <c r="L78" s="8"/>
      <c r="M78" s="8"/>
      <c r="N78" s="8"/>
    </row>
    <row r="79" spans="1:14" x14ac:dyDescent="0.25">
      <c r="A79" s="1" t="s">
        <v>68</v>
      </c>
      <c r="B79" s="10">
        <f t="shared" si="6"/>
        <v>0.16205465236942235</v>
      </c>
      <c r="C79" s="8">
        <f>SUM(Tabell5[[#This Row],[PB1]:[B]])</f>
        <v>93.7</v>
      </c>
      <c r="D79" s="7">
        <v>6.0000000000000005E-2</v>
      </c>
      <c r="E79" s="8">
        <v>0.14000000000000001</v>
      </c>
      <c r="F79" s="8"/>
      <c r="G79" s="8"/>
      <c r="H79" s="8">
        <v>1.2</v>
      </c>
      <c r="I79" s="8"/>
      <c r="J79" s="8">
        <v>69.5</v>
      </c>
      <c r="K79" s="8"/>
      <c r="L79" s="8">
        <v>22.8</v>
      </c>
      <c r="M79" s="8"/>
      <c r="N79" s="8"/>
    </row>
    <row r="80" spans="1:14" x14ac:dyDescent="0.25">
      <c r="A80" s="1" t="s">
        <v>54</v>
      </c>
      <c r="B80" s="10">
        <f t="shared" si="6"/>
        <v>3.0612244897959179E-2</v>
      </c>
      <c r="C80" s="8">
        <f>SUM(Tabell5[[#This Row],[PB1]:[B]])</f>
        <v>17.7</v>
      </c>
      <c r="D80" s="8"/>
      <c r="E80" s="8"/>
      <c r="F80" s="8"/>
      <c r="G80" s="8"/>
      <c r="H80" s="8">
        <v>1.7</v>
      </c>
      <c r="I80" s="8"/>
      <c r="J80" s="8">
        <v>6</v>
      </c>
      <c r="K80" s="8">
        <v>10</v>
      </c>
      <c r="L80" s="8"/>
      <c r="M80" s="13"/>
      <c r="N80" s="8"/>
    </row>
    <row r="81" spans="1:14" x14ac:dyDescent="0.25">
      <c r="A81" s="1" t="s">
        <v>55</v>
      </c>
      <c r="B81" s="10">
        <f t="shared" si="6"/>
        <v>0.26769283984780351</v>
      </c>
      <c r="C81" s="8">
        <f>SUM(Tabell5[[#This Row],[PB1]:[B]])</f>
        <v>154.78</v>
      </c>
      <c r="D81" s="1">
        <v>0.03</v>
      </c>
      <c r="E81" s="1">
        <v>0.22</v>
      </c>
      <c r="F81" s="1">
        <v>1.7</v>
      </c>
      <c r="G81" s="1">
        <v>13.8</v>
      </c>
      <c r="H81" s="1">
        <v>84.1</v>
      </c>
      <c r="I81" s="1">
        <v>13</v>
      </c>
      <c r="L81" s="1">
        <v>41.93</v>
      </c>
      <c r="M81" s="13"/>
      <c r="N81" s="8"/>
    </row>
    <row r="82" spans="1:14" x14ac:dyDescent="0.25">
      <c r="A82" s="1" t="s">
        <v>73</v>
      </c>
      <c r="B82" s="10">
        <f t="shared" si="6"/>
        <v>1.7295053614666204E-3</v>
      </c>
      <c r="C82" s="8">
        <f>SUM(Tabell5[[#This Row],[PB1]:[B]])</f>
        <v>1</v>
      </c>
      <c r="D82" s="8"/>
      <c r="E82" s="8"/>
      <c r="F82" s="8"/>
      <c r="G82" s="8"/>
      <c r="H82" s="8"/>
      <c r="I82" s="8"/>
      <c r="J82" s="8"/>
      <c r="K82" s="8">
        <v>1</v>
      </c>
      <c r="L82" s="8"/>
      <c r="M82" s="8"/>
      <c r="N82" s="8"/>
    </row>
    <row r="83" spans="1:14" x14ac:dyDescent="0.25">
      <c r="A83" s="1" t="s">
        <v>56</v>
      </c>
      <c r="B83" s="10">
        <f t="shared" si="6"/>
        <v>5.3753026634382563E-2</v>
      </c>
      <c r="C83" s="8">
        <f>SUM(Tabell5[[#This Row],[PB1]:[B]])</f>
        <v>31.08</v>
      </c>
      <c r="D83" s="7">
        <v>6.0000000000000005E-2</v>
      </c>
      <c r="E83" s="7">
        <v>0.02</v>
      </c>
      <c r="F83" s="8"/>
      <c r="G83" s="8"/>
      <c r="H83" s="8"/>
      <c r="I83" s="8">
        <v>8</v>
      </c>
      <c r="J83" s="8"/>
      <c r="K83" s="8">
        <v>5</v>
      </c>
      <c r="L83" s="8">
        <v>18</v>
      </c>
      <c r="M83" s="13"/>
      <c r="N83" s="8"/>
    </row>
    <row r="84" spans="1:14" x14ac:dyDescent="0.25">
      <c r="A84" s="1" t="s">
        <v>93</v>
      </c>
      <c r="B84" s="10">
        <f t="shared" si="6"/>
        <v>5.1885160843998611E-5</v>
      </c>
      <c r="C84" s="7">
        <f>SUM(Tabell5[[#This Row],[PB1]:[Kasserat]])</f>
        <v>0.03</v>
      </c>
      <c r="D84" s="7">
        <v>0.03</v>
      </c>
      <c r="E84" s="8"/>
      <c r="F84" s="8"/>
      <c r="G84" s="8"/>
      <c r="H84" s="8"/>
      <c r="I84" s="8"/>
      <c r="J84" s="8"/>
      <c r="K84" s="8"/>
      <c r="L84" s="8"/>
      <c r="M84" s="8"/>
      <c r="N84" s="8"/>
    </row>
    <row r="85" spans="1:14" x14ac:dyDescent="0.25">
      <c r="A85" s="1" t="s">
        <v>57</v>
      </c>
      <c r="B85" s="10">
        <f t="shared" si="6"/>
        <v>8.6475268073331023E-3</v>
      </c>
      <c r="C85" s="8">
        <f>SUM(Tabell5[[#This Row],[PB1]:[Kasserat]])</f>
        <v>5</v>
      </c>
      <c r="D85" s="7"/>
      <c r="E85" s="8"/>
      <c r="F85" s="8"/>
      <c r="G85" s="8"/>
      <c r="H85" s="8"/>
      <c r="I85" s="8"/>
      <c r="J85" s="8"/>
      <c r="K85" s="8"/>
      <c r="L85" s="8">
        <v>5</v>
      </c>
      <c r="M85" s="13"/>
      <c r="N85" s="8"/>
    </row>
    <row r="86" spans="1:14" x14ac:dyDescent="0.25">
      <c r="A86" s="1" t="s">
        <v>58</v>
      </c>
      <c r="B86" s="10">
        <f t="shared" si="6"/>
        <v>5.2749913524731918E-3</v>
      </c>
      <c r="C86" s="8">
        <f>SUM(Tabell5[[#This Row],[PB1]:[B]])</f>
        <v>3.05</v>
      </c>
      <c r="D86" s="7">
        <v>0.05</v>
      </c>
      <c r="E86" s="8"/>
      <c r="F86" s="8"/>
      <c r="G86" s="8"/>
      <c r="H86" s="8">
        <v>3</v>
      </c>
      <c r="I86" s="8"/>
      <c r="J86" s="8"/>
      <c r="K86" s="8"/>
      <c r="L86" s="8"/>
      <c r="M86" s="14"/>
      <c r="N86" s="8"/>
    </row>
    <row r="87" spans="1:14" x14ac:dyDescent="0.25">
      <c r="A87" s="1" t="s">
        <v>95</v>
      </c>
      <c r="B87" s="10">
        <f t="shared" si="6"/>
        <v>8.6475268073331023E-3</v>
      </c>
      <c r="C87" s="8">
        <f>SUM(Tabell5[[#This Row],[PB1]:[B]])</f>
        <v>5</v>
      </c>
      <c r="D87" s="8"/>
      <c r="E87" s="8"/>
      <c r="F87" s="8"/>
      <c r="G87" s="8"/>
      <c r="H87" s="8"/>
      <c r="I87" s="8"/>
      <c r="J87" s="8">
        <v>5</v>
      </c>
      <c r="K87" s="8"/>
      <c r="L87" s="8"/>
      <c r="M87" s="8"/>
      <c r="N87" s="8"/>
    </row>
    <row r="88" spans="1:14" x14ac:dyDescent="0.25">
      <c r="A88" s="1" t="s">
        <v>97</v>
      </c>
      <c r="B88" s="10">
        <f t="shared" si="6"/>
        <v>8.6475268073331023E-3</v>
      </c>
      <c r="C88" s="8">
        <f>SUM(Tabell5[[#This Row],[PB1]:[B]])</f>
        <v>5</v>
      </c>
      <c r="D88" s="8"/>
      <c r="E88" s="8"/>
      <c r="F88" s="8"/>
      <c r="G88" s="8"/>
      <c r="H88" s="8"/>
      <c r="I88" s="8"/>
      <c r="J88" s="8"/>
      <c r="K88" s="8">
        <v>5</v>
      </c>
      <c r="L88" s="8"/>
      <c r="M88" s="8"/>
      <c r="N88" s="8"/>
    </row>
    <row r="89" spans="1:14" x14ac:dyDescent="0.25">
      <c r="A89" s="1" t="s">
        <v>59</v>
      </c>
      <c r="B89" s="10">
        <f t="shared" si="6"/>
        <v>5.9892770667589058E-2</v>
      </c>
      <c r="C89" s="8">
        <f>SUM(Tabell5[[#This Row],[PB1]:[B]])</f>
        <v>34.629999999999995</v>
      </c>
      <c r="D89" s="7">
        <v>0.11</v>
      </c>
      <c r="E89" s="7">
        <v>0.22</v>
      </c>
      <c r="F89" s="8">
        <v>2.1</v>
      </c>
      <c r="G89" s="8">
        <v>9.1999999999999993</v>
      </c>
      <c r="H89" s="8"/>
      <c r="I89" s="8">
        <v>15</v>
      </c>
      <c r="J89" s="8">
        <v>8</v>
      </c>
      <c r="K89" s="8"/>
      <c r="L89" s="8"/>
      <c r="M89" s="13">
        <v>4.0999999999999996</v>
      </c>
      <c r="N89" s="8"/>
    </row>
    <row r="90" spans="1:14" x14ac:dyDescent="0.25">
      <c r="A90" s="1" t="s">
        <v>60</v>
      </c>
      <c r="B90" s="10">
        <f t="shared" si="6"/>
        <v>8.6475268073331023E-3</v>
      </c>
      <c r="C90" s="8">
        <f>SUM(Tabell5[[#This Row],[PB1]:[Kasserat]])</f>
        <v>5</v>
      </c>
      <c r="D90" s="8"/>
      <c r="E90" s="8"/>
      <c r="F90" s="8"/>
      <c r="G90" s="8"/>
      <c r="H90" s="8"/>
      <c r="I90" s="8"/>
      <c r="J90" s="8"/>
      <c r="K90" s="8">
        <v>5</v>
      </c>
      <c r="L90" s="8"/>
      <c r="M90" s="13"/>
      <c r="N90" s="8"/>
    </row>
    <row r="91" spans="1:14" x14ac:dyDescent="0.25">
      <c r="A91" s="1" t="s">
        <v>76</v>
      </c>
      <c r="B91" s="10">
        <f t="shared" si="6"/>
        <v>8.6475268073331023E-3</v>
      </c>
      <c r="C91" s="8">
        <f>SUM(Tabell5[[#This Row],[PB1]:[B]])</f>
        <v>5</v>
      </c>
      <c r="D91" s="8"/>
      <c r="E91" s="8"/>
      <c r="F91" s="8"/>
      <c r="G91" s="8"/>
      <c r="H91" s="8">
        <v>1</v>
      </c>
      <c r="I91" s="8"/>
      <c r="J91" s="8"/>
      <c r="K91" s="8"/>
      <c r="L91" s="8">
        <v>4</v>
      </c>
      <c r="M91" s="8"/>
      <c r="N91" s="8"/>
    </row>
    <row r="92" spans="1:14" x14ac:dyDescent="0.25">
      <c r="A92" s="1" t="s">
        <v>69</v>
      </c>
      <c r="B92" s="10">
        <f t="shared" si="6"/>
        <v>1.0722933241093047E-2</v>
      </c>
      <c r="C92" s="8">
        <f>SUM(Tabell5[[#This Row],[PB1]:[B]])</f>
        <v>6.2</v>
      </c>
      <c r="D92" s="8"/>
      <c r="E92" s="8"/>
      <c r="F92" s="8"/>
      <c r="G92" s="8">
        <v>1.2</v>
      </c>
      <c r="H92" s="8"/>
      <c r="I92" s="8"/>
      <c r="J92" s="8">
        <v>5</v>
      </c>
      <c r="K92" s="8"/>
      <c r="L92" s="8"/>
      <c r="M92" s="8"/>
      <c r="N92" s="8"/>
    </row>
    <row r="93" spans="1:14" x14ac:dyDescent="0.25">
      <c r="A93" s="1" t="s">
        <v>77</v>
      </c>
      <c r="B93" s="10">
        <f t="shared" si="6"/>
        <v>1.5565548253199583E-2</v>
      </c>
      <c r="C93" s="8">
        <f>SUM(Tabell5[[#This Row],[PB1]:[B]])</f>
        <v>9</v>
      </c>
      <c r="D93" s="8"/>
      <c r="E93" s="8"/>
      <c r="F93" s="8"/>
      <c r="G93" s="8"/>
      <c r="H93" s="8"/>
      <c r="I93" s="8"/>
      <c r="J93" s="8">
        <v>1</v>
      </c>
      <c r="K93" s="8">
        <v>8</v>
      </c>
      <c r="L93" s="8"/>
      <c r="M93" s="8"/>
      <c r="N93" s="8"/>
    </row>
    <row r="94" spans="1:14" x14ac:dyDescent="0.25">
      <c r="A94" s="1" t="s">
        <v>61</v>
      </c>
      <c r="B94" s="10">
        <f t="shared" si="6"/>
        <v>4.3998616395710823E-2</v>
      </c>
      <c r="C94" s="8">
        <f>SUM(Tabell5[[#This Row],[PB1]:[B]])</f>
        <v>25.44</v>
      </c>
      <c r="D94" s="8">
        <v>0.11</v>
      </c>
      <c r="E94" s="8"/>
      <c r="F94" s="8"/>
      <c r="G94" s="8"/>
      <c r="H94" s="8">
        <v>0.8</v>
      </c>
      <c r="I94" s="8">
        <v>4</v>
      </c>
      <c r="J94" s="8"/>
      <c r="K94" s="8">
        <v>10.530000000000001</v>
      </c>
      <c r="L94" s="8">
        <v>10</v>
      </c>
      <c r="M94" s="13"/>
    </row>
    <row r="95" spans="1:14" x14ac:dyDescent="0.25">
      <c r="A95" s="1" t="s">
        <v>13</v>
      </c>
      <c r="B95" s="15">
        <v>0.99999999999999978</v>
      </c>
      <c r="C95" s="8">
        <f>SUM(C71:C94)</f>
        <v>578.20000000000005</v>
      </c>
      <c r="D95" s="8">
        <f t="shared" ref="D95:M95" si="7">SUM(D71:D94)</f>
        <v>0.52</v>
      </c>
      <c r="E95" s="8">
        <f t="shared" si="7"/>
        <v>1.04</v>
      </c>
      <c r="F95" s="8">
        <f t="shared" si="7"/>
        <v>7.6</v>
      </c>
      <c r="G95" s="8">
        <f t="shared" si="7"/>
        <v>61.100000000000009</v>
      </c>
      <c r="H95" s="8">
        <f t="shared" si="7"/>
        <v>149.4</v>
      </c>
      <c r="I95" s="8">
        <f t="shared" si="7"/>
        <v>64.58</v>
      </c>
      <c r="J95" s="8">
        <f t="shared" si="7"/>
        <v>109.7</v>
      </c>
      <c r="K95" s="8">
        <f t="shared" si="7"/>
        <v>72.53</v>
      </c>
      <c r="L95" s="8">
        <f t="shared" si="7"/>
        <v>111.72999999999999</v>
      </c>
      <c r="M95" s="8">
        <f t="shared" si="7"/>
        <v>4.0999999999999996</v>
      </c>
    </row>
    <row r="96" spans="1:14" x14ac:dyDescent="0.25">
      <c r="A96" s="1" t="s">
        <v>99</v>
      </c>
      <c r="B96" s="23"/>
      <c r="C96" s="24"/>
      <c r="D96" s="24"/>
      <c r="E96" s="24"/>
      <c r="F96" s="24"/>
      <c r="G96" s="24"/>
      <c r="H96" s="24"/>
      <c r="I96" s="24"/>
      <c r="J96" s="24"/>
      <c r="K96" s="24"/>
      <c r="L96" s="24"/>
      <c r="M96" s="24"/>
    </row>
    <row r="97" spans="1:13" ht="13" x14ac:dyDescent="0.3">
      <c r="A97" s="16" t="s">
        <v>62</v>
      </c>
      <c r="B97" s="17"/>
      <c r="C97" s="17" t="s">
        <v>14</v>
      </c>
      <c r="D97" s="17" t="s">
        <v>2</v>
      </c>
      <c r="E97" s="17" t="s">
        <v>3</v>
      </c>
      <c r="F97" s="17" t="s">
        <v>4</v>
      </c>
      <c r="G97" s="17" t="s">
        <v>5</v>
      </c>
      <c r="H97" s="17" t="s">
        <v>6</v>
      </c>
      <c r="I97" s="17" t="s">
        <v>7</v>
      </c>
      <c r="J97" s="17" t="s">
        <v>8</v>
      </c>
      <c r="K97" s="17" t="s">
        <v>9</v>
      </c>
      <c r="L97" s="18" t="s">
        <v>10</v>
      </c>
      <c r="M97" s="18" t="s">
        <v>63</v>
      </c>
    </row>
    <row r="98" spans="1:13" x14ac:dyDescent="0.25">
      <c r="A98" s="19"/>
      <c r="B98" s="20"/>
      <c r="C98" s="21">
        <f t="shared" ref="C98:M98" si="8">SUM(C95,C67,C34,C7)</f>
        <v>1144.5520000000001</v>
      </c>
      <c r="D98" s="21">
        <f t="shared" si="8"/>
        <v>1.1919999999999999</v>
      </c>
      <c r="E98" s="21">
        <f t="shared" si="8"/>
        <v>3.88</v>
      </c>
      <c r="F98" s="21">
        <f t="shared" si="8"/>
        <v>49.429999999999993</v>
      </c>
      <c r="G98" s="21">
        <f t="shared" si="8"/>
        <v>105.75</v>
      </c>
      <c r="H98" s="21">
        <f t="shared" si="8"/>
        <v>246.87</v>
      </c>
      <c r="I98" s="21">
        <f t="shared" si="8"/>
        <v>141.63</v>
      </c>
      <c r="J98" s="21">
        <f t="shared" si="8"/>
        <v>232.23</v>
      </c>
      <c r="K98" s="21">
        <f t="shared" si="8"/>
        <v>173</v>
      </c>
      <c r="L98" s="21">
        <f t="shared" si="8"/>
        <v>187.57</v>
      </c>
      <c r="M98" s="21">
        <f t="shared" si="8"/>
        <v>7.1</v>
      </c>
    </row>
    <row r="99" spans="1:13" x14ac:dyDescent="0.25">
      <c r="A99" s="1" t="s">
        <v>99</v>
      </c>
    </row>
  </sheetData>
  <pageMargins left="0.7" right="0.7" top="1.3571428571428572" bottom="0.75" header="0.3" footer="0.3"/>
  <pageSetup paperSize="9" scale="92" orientation="landscape" r:id="rId1"/>
  <headerFooter>
    <oddHeader>&amp;L&amp;G</oddHeader>
  </headerFooter>
  <rowBreaks count="1" manualBreakCount="1">
    <brk id="66" max="16383" man="1"/>
  </rowBreaks>
  <ignoredErrors>
    <ignoredError sqref="B67" calculatedColumn="1"/>
  </ignoredErrors>
  <legacyDrawingHF r:id="rId2"/>
  <tableParts count="4">
    <tablePart r:id="rId3"/>
    <tablePart r:id="rId4"/>
    <tablePart r:id="rId5"/>
    <tablePart r:id="rId6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Utsädespotatis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Fältbesiktning potatis 2021 slutlig</dc:title>
  <dc:creator>Carin Stenberg</dc:creator>
  <cp:lastModifiedBy>Lisa Andersson</cp:lastModifiedBy>
  <cp:lastPrinted>2022-03-10T14:53:57Z</cp:lastPrinted>
  <dcterms:created xsi:type="dcterms:W3CDTF">2021-04-07T08:36:25Z</dcterms:created>
  <dcterms:modified xsi:type="dcterms:W3CDTF">2025-12-10T06:58:47Z</dcterms:modified>
</cp:coreProperties>
</file>