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3.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tables/table5.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tables/table6.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tables/table7.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tables/table8.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tables/table9.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tables/table10.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tables/table11.xml" ContentType="application/vnd.openxmlformats-officedocument.spreadsheetml.tab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tables/table12.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2.xml" ContentType="application/vnd.openxmlformats-officedocument.themeOverride+xml"/>
  <Override PartName="/xl/drawings/drawing12.xml" ContentType="application/vnd.openxmlformats-officedocument.drawing+xml"/>
  <Override PartName="/xl/tables/table13.xml" ContentType="application/vnd.openxmlformats-officedocument.spreadsheetml.tab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3.xml" ContentType="application/vnd.openxmlformats-officedocument.themeOverride+xml"/>
  <Override PartName="/xl/drawings/drawing13.xml" ContentType="application/vnd.openxmlformats-officedocument.drawing+xml"/>
  <Override PartName="/xl/tables/table14.xml" ContentType="application/vnd.openxmlformats-officedocument.spreadsheetml.tab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tables/table15.xml" ContentType="application/vnd.openxmlformats-officedocument.spreadsheetml.tab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tables/table16.xml" ContentType="application/vnd.openxmlformats-officedocument.spreadsheetml.tab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tables/table17.xml" ContentType="application/vnd.openxmlformats-officedocument.spreadsheetml.tab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tables/table18.xml" ContentType="application/vnd.openxmlformats-officedocument.spreadsheetml.tab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tables/table19.xml" ContentType="application/vnd.openxmlformats-officedocument.spreadsheetml.tab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tables/table20.xml" ContentType="application/vnd.openxmlformats-officedocument.spreadsheetml.tab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jgran\Desktop\Webben\"/>
    </mc:Choice>
  </mc:AlternateContent>
  <xr:revisionPtr revIDLastSave="0" documentId="8_{7CB90CCE-95E3-4E31-8084-644D61CE7E4D}" xr6:coauthVersionLast="47" xr6:coauthVersionMax="47" xr10:uidLastSave="{00000000-0000-0000-0000-000000000000}"/>
  <bookViews>
    <workbookView xWindow="28680" yWindow="-1200" windowWidth="29040" windowHeight="15720" xr2:uid="{00000000-000D-0000-FFFF-FFFF00000000}"/>
  </bookViews>
  <sheets>
    <sheet name="Målförslag" sheetId="31" r:id="rId1"/>
    <sheet name="Spannmål" sheetId="20" r:id="rId2"/>
    <sheet name="Rapsfrö" sheetId="21" r:id="rId3"/>
    <sheet name="Baljväxter" sheetId="22" r:id="rId4"/>
    <sheet name="Matpotatis" sheetId="23" r:id="rId5"/>
    <sheet name="Stärkelsepotatis" sheetId="24" r:id="rId6"/>
    <sheet name="Socker" sheetId="25" r:id="rId7"/>
    <sheet name="Kött totalt" sheetId="18" r:id="rId8"/>
    <sheet name="Griskött" sheetId="10" r:id="rId9"/>
    <sheet name="Nötkött" sheetId="13" r:id="rId10"/>
    <sheet name="Får- och lammkött" sheetId="1" r:id="rId11"/>
    <sheet name="Matfågel" sheetId="11" r:id="rId12"/>
    <sheet name="Mjölk" sheetId="12" r:id="rId13"/>
    <sheet name="Ägg" sheetId="14" r:id="rId14"/>
    <sheet name="Morot" sheetId="26" r:id="rId15"/>
    <sheet name="Matlök" sheetId="27" r:id="rId16"/>
    <sheet name="Huvudkål" sheetId="28" r:id="rId17"/>
    <sheet name="Tomat" sheetId="29" r:id="rId18"/>
    <sheet name="Äpple" sheetId="30" r:id="rId19"/>
    <sheet name="Fiske och vattenbruk" sheetId="32"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1" i="31" l="1"/>
  <c r="D82" i="31"/>
  <c r="D83" i="31"/>
  <c r="D84" i="31"/>
  <c r="D85" i="31"/>
  <c r="D86" i="31"/>
  <c r="D87" i="31"/>
  <c r="D88" i="31"/>
  <c r="D89" i="31"/>
  <c r="D90" i="31"/>
  <c r="D91" i="31"/>
  <c r="D92" i="31"/>
  <c r="D93" i="31"/>
  <c r="D94" i="31"/>
  <c r="D95" i="31"/>
  <c r="D96" i="31"/>
  <c r="D97" i="31"/>
  <c r="D80" i="31"/>
  <c r="F38" i="25"/>
  <c r="F9" i="26"/>
  <c r="F10" i="26"/>
  <c r="F11" i="26"/>
  <c r="F12" i="26"/>
  <c r="F13" i="26"/>
  <c r="F14" i="26"/>
  <c r="F15" i="26"/>
  <c r="F16" i="26"/>
  <c r="F17" i="26"/>
  <c r="F22" i="26"/>
  <c r="F23" i="26"/>
  <c r="F24" i="26"/>
  <c r="F25" i="26"/>
  <c r="F26" i="26"/>
  <c r="F27" i="26"/>
  <c r="F28" i="26"/>
  <c r="F29" i="26"/>
  <c r="F30" i="26"/>
  <c r="F31" i="26"/>
  <c r="E9" i="26"/>
  <c r="E10" i="26"/>
  <c r="E11" i="26"/>
  <c r="E12" i="26"/>
  <c r="E13" i="26"/>
  <c r="E14" i="26"/>
  <c r="E15" i="26"/>
  <c r="E16" i="26"/>
  <c r="E17" i="26"/>
  <c r="E18" i="26"/>
  <c r="F18" i="26" s="1"/>
  <c r="E19" i="26"/>
  <c r="F19" i="26" s="1"/>
  <c r="E20" i="26"/>
  <c r="F20" i="26" s="1"/>
  <c r="E21" i="26"/>
  <c r="F21" i="26" s="1"/>
  <c r="E22" i="26"/>
  <c r="E23" i="26"/>
  <c r="E24" i="26"/>
  <c r="E25" i="26"/>
  <c r="E26" i="26"/>
  <c r="E27" i="26"/>
  <c r="E28" i="26"/>
  <c r="E29" i="26"/>
  <c r="E30" i="26"/>
  <c r="E31" i="26"/>
  <c r="E8" i="26"/>
  <c r="F8" i="26" s="1"/>
  <c r="E31" i="27"/>
  <c r="F31" i="27" s="1"/>
  <c r="F12" i="28"/>
  <c r="F13" i="28"/>
  <c r="F14" i="28"/>
  <c r="F15" i="28"/>
  <c r="F16" i="28"/>
  <c r="F17" i="28"/>
  <c r="F18" i="28"/>
  <c r="F19" i="28"/>
  <c r="F20" i="28"/>
  <c r="F26" i="28"/>
  <c r="F27" i="28"/>
  <c r="F28" i="28"/>
  <c r="F29" i="28"/>
  <c r="F30" i="28"/>
  <c r="F31" i="28"/>
  <c r="F32" i="28"/>
  <c r="E10" i="28"/>
  <c r="F10" i="28" s="1"/>
  <c r="E11" i="28"/>
  <c r="F11" i="28" s="1"/>
  <c r="E12" i="28"/>
  <c r="E13" i="28"/>
  <c r="E14" i="28"/>
  <c r="E15" i="28"/>
  <c r="E16" i="28"/>
  <c r="E17" i="28"/>
  <c r="E18" i="28"/>
  <c r="E19" i="28"/>
  <c r="E20" i="28"/>
  <c r="E21" i="28"/>
  <c r="F21" i="28" s="1"/>
  <c r="E22" i="28"/>
  <c r="F22" i="28" s="1"/>
  <c r="E23" i="28"/>
  <c r="F23" i="28" s="1"/>
  <c r="E24" i="28"/>
  <c r="F24" i="28" s="1"/>
  <c r="E25" i="28"/>
  <c r="F25" i="28" s="1"/>
  <c r="E26" i="28"/>
  <c r="E27" i="28"/>
  <c r="E28" i="28"/>
  <c r="E29" i="28"/>
  <c r="E30" i="28"/>
  <c r="E31" i="28"/>
  <c r="E32" i="28"/>
  <c r="E9" i="28"/>
  <c r="F9" i="29"/>
  <c r="F10" i="29"/>
  <c r="F11" i="29"/>
  <c r="F12" i="29"/>
  <c r="F13" i="29"/>
  <c r="F14" i="29"/>
  <c r="F15" i="29"/>
  <c r="F16" i="29"/>
  <c r="F17" i="29"/>
  <c r="F18" i="29"/>
  <c r="F19" i="29"/>
  <c r="F20" i="29"/>
  <c r="F21" i="29"/>
  <c r="F22" i="29"/>
  <c r="F23" i="29"/>
  <c r="F24" i="29"/>
  <c r="F25" i="29"/>
  <c r="F26" i="29"/>
  <c r="F27" i="29"/>
  <c r="F28" i="29"/>
  <c r="F29" i="29"/>
  <c r="F30" i="29"/>
  <c r="F31" i="29"/>
  <c r="F8" i="29"/>
  <c r="E9" i="29"/>
  <c r="E10" i="29"/>
  <c r="E11" i="29"/>
  <c r="E12" i="29"/>
  <c r="E13" i="29"/>
  <c r="E14" i="29"/>
  <c r="E15" i="29"/>
  <c r="E16" i="29"/>
  <c r="E17" i="29"/>
  <c r="E18" i="29"/>
  <c r="E19" i="29"/>
  <c r="E20" i="29"/>
  <c r="E21" i="29"/>
  <c r="E22" i="29"/>
  <c r="E23" i="29"/>
  <c r="E24" i="29"/>
  <c r="E25" i="29"/>
  <c r="E26" i="29"/>
  <c r="E27" i="29"/>
  <c r="E28" i="29"/>
  <c r="E29" i="29"/>
  <c r="E30" i="29"/>
  <c r="E31" i="29"/>
  <c r="E8" i="29"/>
  <c r="F9" i="30"/>
  <c r="F10" i="30"/>
  <c r="F11" i="30"/>
  <c r="F14" i="30"/>
  <c r="F15" i="30"/>
  <c r="F16" i="30"/>
  <c r="F17" i="30"/>
  <c r="F18" i="30"/>
  <c r="F19" i="30"/>
  <c r="F20" i="30"/>
  <c r="F21" i="30"/>
  <c r="F22" i="30"/>
  <c r="F23" i="30"/>
  <c r="F24" i="30"/>
  <c r="F25" i="30"/>
  <c r="F28" i="30"/>
  <c r="F29" i="30"/>
  <c r="F30" i="30"/>
  <c r="E31" i="30"/>
  <c r="F31" i="30" s="1"/>
  <c r="E8" i="30"/>
  <c r="F8" i="30" s="1"/>
  <c r="E9" i="30"/>
  <c r="E10" i="30"/>
  <c r="E11" i="30"/>
  <c r="E12" i="30"/>
  <c r="F12" i="30" s="1"/>
  <c r="E13" i="30"/>
  <c r="F13" i="30" s="1"/>
  <c r="E14" i="30"/>
  <c r="E15" i="30"/>
  <c r="E16" i="30"/>
  <c r="E17" i="30"/>
  <c r="E18" i="30"/>
  <c r="E19" i="30"/>
  <c r="E20" i="30"/>
  <c r="E21" i="30"/>
  <c r="E22" i="30"/>
  <c r="E23" i="30"/>
  <c r="E24" i="30"/>
  <c r="E25" i="30"/>
  <c r="E26" i="30"/>
  <c r="F26" i="30" s="1"/>
  <c r="E27" i="30"/>
  <c r="F27" i="30" s="1"/>
  <c r="E28" i="30"/>
  <c r="E29" i="30"/>
  <c r="E30" i="30"/>
  <c r="F9" i="28" l="1"/>
  <c r="E30" i="27"/>
  <c r="F30" i="27" s="1"/>
  <c r="E29" i="27"/>
  <c r="F29" i="27" s="1"/>
  <c r="E28" i="27"/>
  <c r="F28" i="27" s="1"/>
  <c r="E27" i="27"/>
  <c r="F27" i="27" s="1"/>
  <c r="E26" i="27"/>
  <c r="F26" i="27" s="1"/>
  <c r="E25" i="27"/>
  <c r="F25" i="27" s="1"/>
  <c r="E24" i="27"/>
  <c r="F24" i="27" s="1"/>
  <c r="E23" i="27"/>
  <c r="F23" i="27" s="1"/>
  <c r="E22" i="27"/>
  <c r="F22" i="27" s="1"/>
  <c r="E21" i="27"/>
  <c r="F21" i="27" s="1"/>
  <c r="E20" i="27"/>
  <c r="F20" i="27" s="1"/>
  <c r="E19" i="27"/>
  <c r="F19" i="27" s="1"/>
  <c r="E18" i="27"/>
  <c r="F18" i="27" s="1"/>
  <c r="E17" i="27"/>
  <c r="F17" i="27" s="1"/>
  <c r="E16" i="27"/>
  <c r="F16" i="27" s="1"/>
  <c r="E15" i="27"/>
  <c r="F15" i="27" s="1"/>
  <c r="E14" i="27"/>
  <c r="F14" i="27" s="1"/>
  <c r="E13" i="27"/>
  <c r="F13" i="27" s="1"/>
  <c r="E12" i="27"/>
  <c r="F12" i="27" s="1"/>
  <c r="E11" i="27"/>
  <c r="F11" i="27" s="1"/>
  <c r="E10" i="27"/>
  <c r="F10" i="27" s="1"/>
  <c r="E9" i="27"/>
  <c r="F9" i="27" s="1"/>
  <c r="E8" i="27"/>
  <c r="F8" i="27" s="1"/>
  <c r="F9" i="10" l="1"/>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8" i="10"/>
</calcChain>
</file>

<file path=xl/sharedStrings.xml><?xml version="1.0" encoding="utf-8"?>
<sst xmlns="http://schemas.openxmlformats.org/spreadsheetml/2006/main" count="391" uniqueCount="126">
  <si>
    <t>Produktion</t>
  </si>
  <si>
    <t>Import</t>
  </si>
  <si>
    <t>Export</t>
  </si>
  <si>
    <t>Totalkonsumtion</t>
  </si>
  <si>
    <t>År</t>
  </si>
  <si>
    <t>Invägd mjölk</t>
  </si>
  <si>
    <t>Försörjningsgrad</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</si>
  <si>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</si>
  <si>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</si>
  <si>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</si>
  <si>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</si>
  <si>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</si>
  <si>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</si>
  <si>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</si>
  <si>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</si>
  <si>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</si>
  <si>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</si>
  <si>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</si>
  <si>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</si>
  <si>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</si>
  <si>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</si>
  <si>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</si>
  <si>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</si>
  <si>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</si>
  <si>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</si>
  <si>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</si>
  <si>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</si>
  <si>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</si>
  <si>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</si>
  <si>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</si>
  <si>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Produkter som omfattas: Frö av raps och rybs</t>
  </si>
  <si>
    <t>Produkter som omfattas: Matpotatis</t>
  </si>
  <si>
    <t>Produkter som omfattas: Vete, korn, råg, havre, majs, rågvete, blandsäd</t>
  </si>
  <si>
    <t>Produkter som omfattas: Vitt socker</t>
  </si>
  <si>
    <t>KN-nummer: Se de produktspecifika flikarna</t>
  </si>
  <si>
    <t>Spannmål</t>
  </si>
  <si>
    <t>Rapsfrö</t>
  </si>
  <si>
    <t>Baljväxter</t>
  </si>
  <si>
    <t>Matpotatis</t>
  </si>
  <si>
    <t>Stärkelsepotatis</t>
  </si>
  <si>
    <t>Socker</t>
  </si>
  <si>
    <t>Kött totalt</t>
  </si>
  <si>
    <t>Griskött</t>
  </si>
  <si>
    <t>Nötkött</t>
  </si>
  <si>
    <t>Får- och lammkött</t>
  </si>
  <si>
    <t>Matfågel</t>
  </si>
  <si>
    <t>Mjölk</t>
  </si>
  <si>
    <t>Ägg</t>
  </si>
  <si>
    <t>Matlök</t>
  </si>
  <si>
    <t>Huvudkål</t>
  </si>
  <si>
    <t>KN-nummer: 0203, 02101, 1601009, 16024, 16029051</t>
  </si>
  <si>
    <t xml:space="preserve">KN-nummer: 0201, 0202,  021020, 1601009, 16025, 1602906 </t>
  </si>
  <si>
    <t>Produkter som omfattas: Stärkelsepotatis</t>
  </si>
  <si>
    <t xml:space="preserve">Marknadsbalans morot, ton </t>
  </si>
  <si>
    <t>KN-nummer: 07049010</t>
  </si>
  <si>
    <t>2025</t>
  </si>
  <si>
    <t>2026</t>
  </si>
  <si>
    <t>2027</t>
  </si>
  <si>
    <t>2028</t>
  </si>
  <si>
    <t>2029</t>
  </si>
  <si>
    <t>2030</t>
  </si>
  <si>
    <t>2031</t>
  </si>
  <si>
    <t>2032</t>
  </si>
  <si>
    <t>2033</t>
  </si>
  <si>
    <t>2034</t>
  </si>
  <si>
    <t>2035</t>
  </si>
  <si>
    <t>Produkter som omfattas: Färska tomater</t>
  </si>
  <si>
    <t>KN-nummer: 070200</t>
  </si>
  <si>
    <t>Produkter som omfattas: Färska äpplen</t>
  </si>
  <si>
    <t>KN-nummer: 080810</t>
  </si>
  <si>
    <t>KN-nummer: 07031019</t>
  </si>
  <si>
    <t>Marknadsbalans matlök, ton</t>
  </si>
  <si>
    <t>Produkter som omfattas: Färsk morot</t>
  </si>
  <si>
    <t xml:space="preserve">Marknadsbalans spannmål, tusen ton </t>
  </si>
  <si>
    <t>Marknadsbalans ägg, tusen ton</t>
  </si>
  <si>
    <t>Produkter som omfattas: Styckningsdetaljer och beredda produkter av griskött omräknat till slaktad vikt</t>
  </si>
  <si>
    <t>Produkter som omfattas: Styckningsdetaljer och beredda produkter av nötkött omräknat till slaktad vikt</t>
  </si>
  <si>
    <t>Produkter som omfattas: Ägg och äggprodukter omräknat till äggekvivalenter</t>
  </si>
  <si>
    <t>KN-nummer: 0407 0030/0090/2100/2910/2990/9010/9090, 0408 1180/1981/1989/9180/9980, 3502 1190/1990</t>
  </si>
  <si>
    <t>Marknadsbalans mjölk, tusen ton</t>
  </si>
  <si>
    <t xml:space="preserve">Produkter som omfattas omräknat till mjölkekvivalenter: Mjölk och grädde (1:1), mjölkpulver (1:6), syrade produkter (1:1), smör och smörolja (1:20), ost (1:10) </t>
  </si>
  <si>
    <t>KN-nummer: 0401, 0402, 0403, 0405, 0406</t>
  </si>
  <si>
    <t>KN-nummer 07061000</t>
  </si>
  <si>
    <t>Produkter som omfattas: Stycknngsdetaljer och beredda produkter av får- och lammkött omräknat till slaktad vikt</t>
  </si>
  <si>
    <t>Marknadsbalans nötkött, tusen ton</t>
  </si>
  <si>
    <t>Marknadsbalans fårkött, ton</t>
  </si>
  <si>
    <t>KN-nummer: 0204 (exkl. getkött), 02109011/19, 0210992, 16029072/76/91</t>
  </si>
  <si>
    <t>Marknadsbalans kött totalt, tusen ton</t>
  </si>
  <si>
    <t>Produkter som omfattas: Styckningsdetajler och beredda produkter av griskött, nötkött, får- och lammkött samt matfågel</t>
  </si>
  <si>
    <t>Produkter som omfattas: styckningsdetaljer och beredda produkter av matfågel</t>
  </si>
  <si>
    <t>Marknadsbalans matfågel, tusen ton</t>
  </si>
  <si>
    <t>KN-nummer: 0207, 02109939, 16023</t>
  </si>
  <si>
    <t>Marknadsbalans baljväxter, tusen ton</t>
  </si>
  <si>
    <t>Marknadsbalans matpotatis, tusen ton</t>
  </si>
  <si>
    <t>KN-nummer: 1701</t>
  </si>
  <si>
    <t>Produkter som omfattas: Ärter, bönor</t>
  </si>
  <si>
    <t>Delmål 2030</t>
  </si>
  <si>
    <t>Slutmål 2035</t>
  </si>
  <si>
    <t>KN-nummer: 1205</t>
  </si>
  <si>
    <t>KN-nummer: 0708, 07013, 120190</t>
  </si>
  <si>
    <t>preliminärt</t>
  </si>
  <si>
    <t>KN-nummer: 0701 90 10</t>
  </si>
  <si>
    <t>KN-nummer: 0701 exl 0701 90 10</t>
  </si>
  <si>
    <t>KN-nummer: 1001, 1002, 1003, 1004, 1005, 1007, 1008</t>
  </si>
  <si>
    <t>Marknadsbalans tomat, ton</t>
  </si>
  <si>
    <t>Marknadsbalans äpple, ton</t>
  </si>
  <si>
    <t>Marknadsbalans huvudkål, ton</t>
  </si>
  <si>
    <t>Uppföljning av Jordbruksverkets förslag på mål för svensk livsmedelsproduktion</t>
  </si>
  <si>
    <t>Äpple</t>
  </si>
  <si>
    <t>Tomat</t>
  </si>
  <si>
    <t>Morot</t>
  </si>
  <si>
    <t>Produkter som omfattas: Färsk matlök (gul lök)</t>
  </si>
  <si>
    <t>Produkter som omfattas: Huvudkål (färsk vitkål och rödkål)</t>
  </si>
  <si>
    <t>Not: Eftersom det bara finns produktionssiffror för rödkål vissa år så antas en produktion på 1 200 ton mellan 2002 och 2017 och 1 500 ton från 2018 och framåt.</t>
  </si>
  <si>
    <t xml:space="preserve">Marknadsbalans griskött, tusen ton </t>
  </si>
  <si>
    <t>Marknadsbalans stärkelsepotatis, tusen ton</t>
  </si>
  <si>
    <t>Marknadsbalans socker, tusen ton</t>
  </si>
  <si>
    <t>Marknadsbalans rapsfrö, tusen ton</t>
  </si>
  <si>
    <t>Produktionsstatistik fiske- och vattenbruksprodukter</t>
  </si>
  <si>
    <t>Nivå 2024</t>
  </si>
  <si>
    <t>Råvarugrupp</t>
  </si>
  <si>
    <t>Nivå 2024, procent</t>
  </si>
  <si>
    <t>Utfall 2025, procent</t>
  </si>
  <si>
    <t>Delmål 2030, procent</t>
  </si>
  <si>
    <t>Slutmål 2035, procent</t>
  </si>
  <si>
    <t>Förändring, procent-enheter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</si>
</sst>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9" x14ac:knownFonts="1">
    <font>
      <sz val="11"/>
      <color theme="1"/>
      <name val="Arial"/>
      <family val="2"/>
      <scheme val="minor"/>
    </font>
    <font>
      <sz val="11"/>
      <color theme="1"/>
      <name val="Arial"/>
      <family val="2"/>
      <scheme val="minor"/>
    </font>
    <font>
      <b/>
      <sz val="12"/>
      <color theme="1"/>
      <name val="Arial"/>
      <family val="2"/>
      <scheme val="minor"/>
    </font>
    <font>
      <b/>
      <sz val="12"/>
      <name val="Arial"/>
      <family val="2"/>
      <scheme val="minor"/>
    </font>
    <font>
      <sz val="12"/>
      <color rgb="FF000000"/>
      <name val="Arial"/>
      <family val="2"/>
      <scheme val="minor"/>
    </font>
    <font>
      <b/>
      <sz val="12"/>
      <color rgb="FF000000"/>
      <name val="Arial"/>
      <family val="2"/>
      <scheme val="minor"/>
    </font>
    <font>
      <sz val="12"/>
      <color theme="1"/>
      <name val="Arial"/>
      <family val="2"/>
      <scheme val="minor"/>
    </font>
    <font>
      <sz val="12"/>
      <name val="Arial"/>
      <family val="2"/>
      <scheme val="minor"/>
    </font>
    <font>
      <sz val="10"/>
      <color theme="1"/>
      <name val="Arial"/>
      <family val="2"/>
      <scheme val="minor"/>
    </font>
    <font>
      <i/>
      <sz val="11"/>
      <color rgb="FF000000"/>
      <name val="Calibri"/>
      <family val="2"/>
    </font>
    <font>
      <sz val="11"/>
      <color rgb="FFFF0000"/>
      <name val="Calibri"/>
      <family val="2"/>
    </font>
    <font>
      <b/>
      <sz val="13"/>
      <color theme="1"/>
      <name val="Arial"/>
      <family val="2"/>
      <scheme val="minor"/>
    </font>
    <font>
      <sz val="8"/>
      <name val="Arial"/>
      <family val="2"/>
      <scheme val="minor"/>
    </font>
    <font>
      <b/>
      <sz val="12"/>
      <color rgb="FF000000"/>
      <name val="Calibri"/>
      <family val="2"/>
    </font>
    <font>
      <sz val="12"/>
      <color rgb="FF000000"/>
      <name val="Calibri"/>
      <family val="2"/>
    </font>
    <font>
      <sz val="12"/>
      <color rgb="FF000000"/>
      <name val="Arial"/>
      <family val="2"/>
      <scheme val="major"/>
    </font>
    <font>
      <b/>
      <sz val="13"/>
      <color rgb="FF000000"/>
      <name val="Arial"/>
      <family val="2"/>
      <scheme val="major"/>
    </font>
    <font>
      <i/>
      <sz val="12"/>
      <color rgb="FF000000"/>
      <name val="Arial"/>
      <family val="2"/>
      <scheme val="major"/>
    </font>
    <font>
      <sz val="11"/>
      <color theme="1"/>
      <name val="Arial"/>
      <family val="2"/>
      <scheme val="major"/>
    </font>
    <font>
      <sz val="11"/>
      <color rgb="FF000000"/>
      <name val="Arial"/>
      <family val="2"/>
      <scheme val="major"/>
    </font>
    <font>
      <b/>
      <sz val="12"/>
      <name val="Arial"/>
      <family val="2"/>
    </font>
    <font>
      <i/>
      <sz val="12"/>
      <color theme="1"/>
      <name val="Arial"/>
      <family val="2"/>
      <scheme val="minor"/>
    </font>
    <font>
      <sz val="12"/>
      <name val="Arial"/>
      <family val="2"/>
      <scheme val="major"/>
    </font>
    <font>
      <b/>
      <sz val="12"/>
      <color rgb="FF000000"/>
      <name val="Arial"/>
      <family val="2"/>
      <scheme val="major"/>
    </font>
    <font>
      <sz val="12"/>
      <color rgb="FFFF0000"/>
      <name val="Arial"/>
      <family val="2"/>
      <scheme val="minor"/>
    </font>
    <font>
      <i/>
      <sz val="12"/>
      <color rgb="FF000000"/>
      <name val="Arial"/>
      <family val="2"/>
      <scheme val="minor"/>
    </font>
    <font>
      <i/>
      <sz val="12"/>
      <name val="Arial"/>
      <family val="2"/>
      <scheme val="minor"/>
    </font>
    <font>
      <i/>
      <sz val="10"/>
      <color theme="1"/>
      <name val="Arial"/>
      <family val="2"/>
      <scheme val="minor"/>
    </font>
    <font>
      <i/>
      <sz val="11"/>
      <color theme="1"/>
      <name val="Arial"/>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79998168889431442"/>
        <bgColor theme="4" tint="0.79998168889431442"/>
      </patternFill>
    </fill>
  </fills>
  <borders count="5">
    <border>
      <left/>
      <right/>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theme="4" tint="0.39997558519241921"/>
      </top>
      <bottom style="thin">
        <color theme="4" tint="0.39997558519241921"/>
      </bottom>
      <diagonal/>
    </border>
  </borders>
  <cellStyleXfs count="3">
    <xf numFmtId="0" fontId="0" fillId="0" borderId="0"/>
    <xf numFmtId="9" fontId="1" fillId="0" borderId="0" applyFont="0" applyFill="0" applyBorder="0" applyAlignment="0" applyProtection="0"/>
    <xf numFmtId="0" fontId="1" fillId="0" borderId="0"/>
  </cellStyleXfs>
  <cellXfs count="132">
    <xf numFmtId="0" fontId="0" fillId="0" borderId="0" xfId="0"/>
    <xf numFmtId="0" fontId="2" fillId="0" borderId="0" xfId="0" applyFont="1"/>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2" borderId="0" xfId="0" applyFont="1" applyFill="1" applyAlignment="1">
      <alignment horizontal="center" vertical="center" wrapText="1"/>
    </xf>
    <xf numFmtId="3" fontId="6" fillId="2" borderId="0" xfId="0" applyNumberFormat="1" applyFont="1" applyFill="1" applyAlignment="1" applyProtection="1">
      <alignment horizontal="center"/>
      <protection locked="0"/>
    </xf>
    <xf numFmtId="3" fontId="7" fillId="2" borderId="0" xfId="0" applyNumberFormat="1" applyFont="1" applyFill="1" applyAlignment="1">
      <alignment horizontal="center"/>
    </xf>
    <xf numFmtId="0" fontId="2" fillId="2" borderId="0" xfId="0" applyFont="1" applyFill="1" applyAlignment="1">
      <alignment horizontal="center"/>
    </xf>
    <xf numFmtId="3" fontId="6" fillId="2" borderId="0" xfId="0" applyNumberFormat="1" applyFont="1" applyFill="1" applyAlignment="1">
      <alignment horizontal="center"/>
    </xf>
    <xf numFmtId="3" fontId="7" fillId="2" borderId="0" xfId="0" applyNumberFormat="1" applyFont="1" applyFill="1" applyAlignment="1">
      <alignment horizontal="center" vertical="center" wrapText="1"/>
    </xf>
    <xf numFmtId="3" fontId="7" fillId="2" borderId="0" xfId="0" applyNumberFormat="1" applyFont="1" applyFill="1" applyAlignment="1">
      <alignment horizontal="center" wrapText="1"/>
    </xf>
    <xf numFmtId="0" fontId="5" fillId="0" borderId="0" xfId="0" applyFont="1"/>
    <xf numFmtId="165" fontId="7" fillId="2" borderId="0" xfId="0" applyNumberFormat="1" applyFont="1" applyFill="1" applyAlignment="1">
      <alignment horizontal="center" vertical="center" wrapText="1"/>
    </xf>
    <xf numFmtId="165" fontId="4" fillId="2" borderId="0" xfId="0" applyNumberFormat="1" applyFont="1" applyFill="1" applyAlignment="1">
      <alignment horizontal="center" vertical="center" wrapText="1"/>
    </xf>
    <xf numFmtId="0" fontId="6" fillId="0" borderId="0" xfId="0" applyFont="1"/>
    <xf numFmtId="0" fontId="5" fillId="2" borderId="0" xfId="0" applyFont="1" applyFill="1" applyAlignment="1">
      <alignment horizontal="center" vertical="center" wrapText="1"/>
    </xf>
    <xf numFmtId="0" fontId="8" fillId="0" borderId="0" xfId="0" applyFont="1"/>
    <xf numFmtId="0" fontId="3" fillId="0" borderId="1" xfId="0" applyFont="1" applyBorder="1" applyAlignment="1">
      <alignment horizontal="center" vertical="center" wrapText="1"/>
    </xf>
    <xf numFmtId="0" fontId="5" fillId="2" borderId="0" xfId="0" applyFont="1" applyFill="1" applyAlignment="1">
      <alignment horizontal="center" wrapText="1"/>
    </xf>
    <xf numFmtId="3" fontId="6" fillId="2" borderId="0" xfId="0" applyNumberFormat="1" applyFont="1" applyFill="1" applyAlignment="1">
      <alignment horizontal="center" wrapText="1"/>
    </xf>
    <xf numFmtId="165" fontId="7" fillId="2" borderId="0" xfId="0" applyNumberFormat="1" applyFont="1" applyFill="1" applyAlignment="1">
      <alignment horizontal="center" vertical="top" wrapText="1"/>
    </xf>
    <xf numFmtId="2" fontId="6" fillId="0" borderId="0" xfId="0" applyNumberFormat="1" applyFont="1"/>
    <xf numFmtId="164" fontId="6" fillId="0" borderId="0" xfId="1" applyNumberFormat="1" applyFont="1"/>
    <xf numFmtId="0" fontId="7" fillId="0" borderId="0" xfId="0" applyFont="1"/>
    <xf numFmtId="0" fontId="9" fillId="0" borderId="0" xfId="0" applyFont="1"/>
    <xf numFmtId="0" fontId="10" fillId="0" borderId="0" xfId="0" applyFont="1"/>
    <xf numFmtId="3" fontId="0" fillId="0" borderId="0" xfId="0" applyNumberFormat="1"/>
    <xf numFmtId="0" fontId="11" fillId="0" borderId="0" xfId="0" applyFont="1"/>
    <xf numFmtId="0" fontId="7" fillId="0" borderId="0" xfId="0" applyFont="1" applyAlignment="1">
      <alignment horizontal="center"/>
    </xf>
    <xf numFmtId="0" fontId="6" fillId="0" borderId="0" xfId="0" applyFont="1" applyAlignment="1">
      <alignment horizontal="center"/>
    </xf>
    <xf numFmtId="2" fontId="6" fillId="0" borderId="0" xfId="0" applyNumberFormat="1" applyFont="1" applyAlignment="1">
      <alignment horizontal="center"/>
    </xf>
    <xf numFmtId="164" fontId="6" fillId="0" borderId="0" xfId="1" applyNumberFormat="1" applyFont="1" applyAlignment="1">
      <alignment horizontal="center"/>
    </xf>
    <xf numFmtId="3" fontId="6" fillId="0" borderId="0" xfId="0" applyNumberFormat="1" applyFont="1" applyAlignment="1">
      <alignment horizontal="center"/>
    </xf>
    <xf numFmtId="2" fontId="6" fillId="3" borderId="0" xfId="0" applyNumberFormat="1" applyFont="1" applyFill="1"/>
    <xf numFmtId="0" fontId="3" fillId="3" borderId="0" xfId="0" applyFont="1" applyFill="1" applyAlignment="1">
      <alignment horizontal="center" vertical="center" wrapText="1"/>
    </xf>
    <xf numFmtId="0" fontId="2" fillId="3" borderId="0" xfId="0" applyFont="1" applyFill="1" applyAlignment="1">
      <alignment horizontal="center"/>
    </xf>
    <xf numFmtId="3" fontId="6" fillId="0" borderId="0" xfId="0" applyNumberFormat="1" applyFont="1" applyAlignment="1">
      <alignment horizontal="right"/>
    </xf>
    <xf numFmtId="0" fontId="14" fillId="0" borderId="0" xfId="0" applyFont="1"/>
    <xf numFmtId="0" fontId="15" fillId="0" borderId="0" xfId="0" applyFont="1"/>
    <xf numFmtId="0" fontId="6" fillId="2" borderId="0" xfId="0" applyFont="1" applyFill="1"/>
    <xf numFmtId="2" fontId="6" fillId="2" borderId="0" xfId="0" applyNumberFormat="1" applyFont="1" applyFill="1"/>
    <xf numFmtId="0" fontId="4" fillId="0" borderId="0" xfId="0" applyFont="1"/>
    <xf numFmtId="165" fontId="6" fillId="3" borderId="0" xfId="0" applyNumberFormat="1" applyFont="1" applyFill="1"/>
    <xf numFmtId="165" fontId="6" fillId="0" borderId="0" xfId="0" applyNumberFormat="1" applyFont="1"/>
    <xf numFmtId="2" fontId="6" fillId="3" borderId="0" xfId="0" applyNumberFormat="1" applyFont="1" applyFill="1" applyAlignment="1">
      <alignment horizontal="right"/>
    </xf>
    <xf numFmtId="2" fontId="6" fillId="0" borderId="0" xfId="0" applyNumberFormat="1" applyFont="1" applyAlignment="1">
      <alignment horizontal="right"/>
    </xf>
    <xf numFmtId="2" fontId="6" fillId="2" borderId="0" xfId="0" applyNumberFormat="1" applyFont="1" applyFill="1" applyAlignment="1">
      <alignment horizontal="right"/>
    </xf>
    <xf numFmtId="2" fontId="7" fillId="3" borderId="0" xfId="0" applyNumberFormat="1" applyFont="1" applyFill="1" applyAlignment="1">
      <alignment horizontal="right"/>
    </xf>
    <xf numFmtId="2" fontId="7" fillId="2" borderId="0" xfId="0" applyNumberFormat="1" applyFont="1" applyFill="1" applyAlignment="1">
      <alignment horizontal="right"/>
    </xf>
    <xf numFmtId="0" fontId="16" fillId="0" borderId="0" xfId="0" applyFont="1"/>
    <xf numFmtId="0" fontId="17" fillId="0" borderId="0" xfId="0" applyFont="1"/>
    <xf numFmtId="3" fontId="6" fillId="0" borderId="0" xfId="0" applyNumberFormat="1" applyFont="1"/>
    <xf numFmtId="9" fontId="6" fillId="0" borderId="0" xfId="1" applyFont="1" applyFill="1" applyAlignment="1" applyProtection="1">
      <alignment horizontal="center"/>
    </xf>
    <xf numFmtId="0" fontId="18" fillId="0" borderId="0" xfId="0" applyFont="1"/>
    <xf numFmtId="0" fontId="19" fillId="0" borderId="0" xfId="0" applyFont="1"/>
    <xf numFmtId="0" fontId="5" fillId="0" borderId="0" xfId="0" applyFont="1" applyAlignment="1">
      <alignment horizontal="center"/>
    </xf>
    <xf numFmtId="9" fontId="6" fillId="0" borderId="0" xfId="1" applyFont="1" applyAlignment="1">
      <alignment horizontal="center"/>
    </xf>
    <xf numFmtId="0" fontId="13" fillId="0" borderId="0" xfId="0" applyFont="1"/>
    <xf numFmtId="166" fontId="6" fillId="0" borderId="0" xfId="0" applyNumberFormat="1" applyFont="1"/>
    <xf numFmtId="9" fontId="6" fillId="0" borderId="0" xfId="0" applyNumberFormat="1" applyFont="1" applyAlignment="1">
      <alignment horizontal="right"/>
    </xf>
    <xf numFmtId="3" fontId="20" fillId="0" borderId="0" xfId="0" applyNumberFormat="1" applyFont="1"/>
    <xf numFmtId="0" fontId="21" fillId="0" borderId="0" xfId="0" applyFont="1"/>
    <xf numFmtId="0" fontId="6" fillId="0" borderId="1" xfId="0" applyFont="1" applyBorder="1"/>
    <xf numFmtId="0" fontId="5" fillId="3" borderId="0" xfId="0" applyFont="1" applyFill="1" applyAlignment="1">
      <alignment horizontal="center" vertical="center" wrapText="1"/>
    </xf>
    <xf numFmtId="165" fontId="7" fillId="3" borderId="0" xfId="0" applyNumberFormat="1" applyFont="1" applyFill="1" applyAlignment="1">
      <alignment horizontal="center" vertical="top" wrapText="1"/>
    </xf>
    <xf numFmtId="165" fontId="4" fillId="3" borderId="0" xfId="0" applyNumberFormat="1" applyFont="1" applyFill="1" applyAlignment="1">
      <alignment horizontal="center" vertical="center" wrapText="1"/>
    </xf>
    <xf numFmtId="165" fontId="7" fillId="3" borderId="0" xfId="0" applyNumberFormat="1" applyFont="1" applyFill="1" applyAlignment="1">
      <alignment horizontal="center" vertical="center" wrapText="1"/>
    </xf>
    <xf numFmtId="0" fontId="5" fillId="0" borderId="0" xfId="0" applyFont="1" applyAlignment="1">
      <alignment horizontal="center" vertical="center" wrapText="1"/>
    </xf>
    <xf numFmtId="165" fontId="4" fillId="0" borderId="0" xfId="0" applyNumberFormat="1" applyFont="1" applyAlignment="1">
      <alignment horizontal="center" vertical="center" wrapText="1"/>
    </xf>
    <xf numFmtId="0" fontId="2" fillId="0" borderId="0" xfId="0" applyFont="1" applyAlignment="1">
      <alignment vertical="center"/>
    </xf>
    <xf numFmtId="0" fontId="6" fillId="0" borderId="0" xfId="0" applyFont="1" applyAlignment="1">
      <alignment vertical="center"/>
    </xf>
    <xf numFmtId="9" fontId="6" fillId="0" borderId="0" xfId="1" applyFont="1"/>
    <xf numFmtId="9" fontId="6" fillId="0" borderId="0" xfId="1" applyFont="1" applyFill="1"/>
    <xf numFmtId="165" fontId="6" fillId="2" borderId="0" xfId="0" applyNumberFormat="1" applyFont="1" applyFill="1" applyAlignment="1">
      <alignment horizontal="center"/>
    </xf>
    <xf numFmtId="165" fontId="7" fillId="0" borderId="0" xfId="0" applyNumberFormat="1" applyFont="1" applyAlignment="1">
      <alignment horizontal="center" vertical="center" wrapText="1"/>
    </xf>
    <xf numFmtId="165" fontId="6" fillId="3" borderId="3" xfId="0" applyNumberFormat="1" applyFont="1" applyFill="1" applyBorder="1" applyAlignment="1">
      <alignment horizontal="center"/>
    </xf>
    <xf numFmtId="0" fontId="4" fillId="0" borderId="0" xfId="2" applyFont="1"/>
    <xf numFmtId="0" fontId="4" fillId="0" borderId="0" xfId="2" applyFont="1" applyAlignment="1">
      <alignment horizontal="center"/>
    </xf>
    <xf numFmtId="165" fontId="6" fillId="0" borderId="0" xfId="0" applyNumberFormat="1" applyFont="1" applyAlignment="1">
      <alignment horizontal="center"/>
    </xf>
    <xf numFmtId="0" fontId="5" fillId="3" borderId="0" xfId="0" applyFont="1" applyFill="1" applyAlignment="1">
      <alignment horizontal="center" wrapText="1"/>
    </xf>
    <xf numFmtId="3" fontId="6" fillId="3" borderId="0" xfId="0" applyNumberFormat="1" applyFont="1" applyFill="1" applyAlignment="1">
      <alignment horizontal="center" wrapText="1"/>
    </xf>
    <xf numFmtId="3" fontId="7" fillId="3" borderId="0" xfId="0" applyNumberFormat="1" applyFont="1" applyFill="1" applyAlignment="1">
      <alignment horizontal="center" wrapText="1"/>
    </xf>
    <xf numFmtId="0" fontId="22" fillId="0" borderId="0" xfId="0" applyFont="1" applyAlignment="1">
      <alignment horizontal="center"/>
    </xf>
    <xf numFmtId="0" fontId="23" fillId="0" borderId="0" xfId="0" applyFont="1" applyAlignment="1">
      <alignment horizontal="center"/>
    </xf>
    <xf numFmtId="0" fontId="24" fillId="0" borderId="0" xfId="0" applyFont="1"/>
    <xf numFmtId="9" fontId="6" fillId="0" borderId="0" xfId="1" applyFont="1" applyAlignment="1">
      <alignment horizontal="right"/>
    </xf>
    <xf numFmtId="3" fontId="6" fillId="3" borderId="0" xfId="0" applyNumberFormat="1" applyFont="1" applyFill="1" applyAlignment="1" applyProtection="1">
      <alignment horizontal="center"/>
      <protection locked="0"/>
    </xf>
    <xf numFmtId="3" fontId="7" fillId="3" borderId="0" xfId="0" applyNumberFormat="1" applyFont="1" applyFill="1" applyAlignment="1">
      <alignment horizontal="center"/>
    </xf>
    <xf numFmtId="3" fontId="6" fillId="3" borderId="0" xfId="0" applyNumberFormat="1" applyFont="1" applyFill="1" applyAlignment="1">
      <alignment horizontal="center"/>
    </xf>
    <xf numFmtId="3" fontId="7" fillId="3" borderId="0" xfId="0" applyNumberFormat="1" applyFont="1" applyFill="1" applyAlignment="1">
      <alignment horizontal="center" vertical="center" wrapText="1"/>
    </xf>
    <xf numFmtId="0" fontId="2" fillId="0" borderId="0" xfId="0" applyFont="1" applyAlignment="1">
      <alignment horizontal="center"/>
    </xf>
    <xf numFmtId="3" fontId="6" fillId="0" borderId="0" xfId="0" applyNumberFormat="1" applyFont="1" applyAlignment="1" applyProtection="1">
      <alignment horizontal="center"/>
      <protection locked="0"/>
    </xf>
    <xf numFmtId="3" fontId="7" fillId="0" borderId="0" xfId="0" applyNumberFormat="1" applyFont="1" applyAlignment="1">
      <alignment horizontal="center"/>
    </xf>
    <xf numFmtId="9" fontId="7" fillId="3" borderId="0" xfId="0" applyNumberFormat="1" applyFont="1" applyFill="1" applyAlignment="1">
      <alignment horizontal="center"/>
    </xf>
    <xf numFmtId="9" fontId="7" fillId="2" borderId="0" xfId="0" applyNumberFormat="1" applyFont="1" applyFill="1" applyAlignment="1">
      <alignment horizontal="center"/>
    </xf>
    <xf numFmtId="9" fontId="7" fillId="0" borderId="0" xfId="0" applyNumberFormat="1" applyFont="1" applyAlignment="1">
      <alignment horizontal="center"/>
    </xf>
    <xf numFmtId="0" fontId="25" fillId="0" borderId="0" xfId="0" applyFont="1"/>
    <xf numFmtId="2" fontId="6" fillId="0" borderId="0" xfId="1" applyNumberFormat="1" applyFont="1"/>
    <xf numFmtId="0" fontId="7" fillId="0" borderId="3" xfId="0" applyFont="1" applyBorder="1"/>
    <xf numFmtId="9" fontId="6" fillId="3" borderId="0" xfId="1" applyFont="1" applyFill="1" applyAlignment="1">
      <alignment horizontal="center"/>
    </xf>
    <xf numFmtId="9" fontId="7" fillId="3" borderId="0" xfId="1" applyFont="1" applyFill="1" applyAlignment="1">
      <alignment horizontal="center"/>
    </xf>
    <xf numFmtId="9" fontId="7" fillId="2" borderId="0" xfId="1" applyFont="1" applyFill="1" applyAlignment="1">
      <alignment horizontal="center"/>
    </xf>
    <xf numFmtId="9" fontId="6" fillId="2" borderId="0" xfId="1" applyFont="1" applyFill="1" applyAlignment="1">
      <alignment horizontal="center"/>
    </xf>
    <xf numFmtId="0" fontId="7" fillId="0" borderId="3" xfId="0" applyFont="1" applyBorder="1" applyAlignment="1">
      <alignment horizontal="center"/>
    </xf>
    <xf numFmtId="49" fontId="14" fillId="0" borderId="0" xfId="0" applyNumberFormat="1" applyFont="1"/>
    <xf numFmtId="0" fontId="21" fillId="0" borderId="0" xfId="0" applyFont="1" applyAlignment="1">
      <alignment horizontal="center"/>
    </xf>
    <xf numFmtId="0" fontId="3" fillId="0" borderId="3" xfId="0" applyFont="1" applyBorder="1" applyAlignment="1">
      <alignment horizontal="center"/>
    </xf>
    <xf numFmtId="0" fontId="26" fillId="0" borderId="3" xfId="0" applyFont="1" applyBorder="1" applyAlignment="1">
      <alignment horizontal="center"/>
    </xf>
    <xf numFmtId="0" fontId="8" fillId="0" borderId="1" xfId="0" applyFont="1" applyBorder="1"/>
    <xf numFmtId="0" fontId="2" fillId="0" borderId="1" xfId="0" applyFont="1" applyBorder="1" applyAlignment="1">
      <alignment horizontal="center"/>
    </xf>
    <xf numFmtId="0" fontId="21" fillId="0" borderId="1" xfId="0" applyFont="1" applyBorder="1" applyAlignment="1">
      <alignment horizontal="center"/>
    </xf>
    <xf numFmtId="9" fontId="7" fillId="3" borderId="0" xfId="0" applyNumberFormat="1" applyFont="1" applyFill="1" applyAlignment="1">
      <alignment horizontal="center" wrapText="1"/>
    </xf>
    <xf numFmtId="9" fontId="7" fillId="2" borderId="0" xfId="0" applyNumberFormat="1" applyFont="1" applyFill="1" applyAlignment="1">
      <alignment horizontal="center" wrapText="1"/>
    </xf>
    <xf numFmtId="9" fontId="4" fillId="3" borderId="0" xfId="0" applyNumberFormat="1" applyFont="1" applyFill="1" applyAlignment="1">
      <alignment horizontal="center" vertical="center" wrapText="1"/>
    </xf>
    <xf numFmtId="9" fontId="4" fillId="2" borderId="0" xfId="0" applyNumberFormat="1" applyFont="1" applyFill="1" applyAlignment="1">
      <alignment horizontal="center" vertical="center" wrapText="1"/>
    </xf>
    <xf numFmtId="9" fontId="4" fillId="0" borderId="0" xfId="0" applyNumberFormat="1" applyFont="1" applyAlignment="1">
      <alignment horizontal="center" vertical="center" wrapText="1"/>
    </xf>
    <xf numFmtId="165" fontId="6" fillId="4" borderId="4" xfId="0" applyNumberFormat="1" applyFont="1" applyFill="1" applyBorder="1" applyAlignment="1">
      <alignment horizontal="center"/>
    </xf>
    <xf numFmtId="165" fontId="6" fillId="0" borderId="4" xfId="0" applyNumberFormat="1" applyFont="1" applyBorder="1" applyAlignment="1">
      <alignment horizontal="center"/>
    </xf>
    <xf numFmtId="0" fontId="27" fillId="0" borderId="0" xfId="0" applyFont="1"/>
    <xf numFmtId="0" fontId="2" fillId="3" borderId="1" xfId="0" applyFont="1" applyFill="1" applyBorder="1" applyAlignment="1">
      <alignment horizontal="center"/>
    </xf>
    <xf numFmtId="2" fontId="6" fillId="3" borderId="1" xfId="0" applyNumberFormat="1" applyFont="1" applyFill="1" applyBorder="1"/>
    <xf numFmtId="9" fontId="6" fillId="3" borderId="1" xfId="1" applyFont="1" applyFill="1" applyBorder="1" applyAlignment="1">
      <alignment horizontal="center"/>
    </xf>
    <xf numFmtId="0" fontId="6" fillId="0" borderId="1" xfId="0" applyFont="1" applyBorder="1" applyAlignment="1">
      <alignment horizontal="center"/>
    </xf>
    <xf numFmtId="3" fontId="6" fillId="0" borderId="1" xfId="0" applyNumberFormat="1" applyFont="1" applyBorder="1"/>
    <xf numFmtId="9" fontId="6" fillId="0" borderId="1" xfId="1" applyFont="1" applyBorder="1" applyAlignment="1">
      <alignment horizontal="center"/>
    </xf>
    <xf numFmtId="0" fontId="28" fillId="0" borderId="0" xfId="0" applyFont="1"/>
    <xf numFmtId="0" fontId="3" fillId="0" borderId="3" xfId="0" applyFont="1" applyBorder="1" applyAlignment="1">
      <alignment horizontal="center" wrapText="1"/>
    </xf>
    <xf numFmtId="0" fontId="26" fillId="0" borderId="3" xfId="0" applyFont="1" applyBorder="1" applyAlignment="1">
      <alignment horizontal="center" wrapText="1"/>
    </xf>
    <xf numFmtId="1" fontId="21" fillId="0" borderId="0" xfId="1" applyNumberFormat="1" applyFont="1" applyAlignment="1">
      <alignment horizontal="center"/>
    </xf>
    <xf numFmtId="1" fontId="21" fillId="0" borderId="1" xfId="1" applyNumberFormat="1" applyFont="1" applyBorder="1" applyAlignment="1">
      <alignment horizontal="center"/>
    </xf>
    <xf numFmtId="0" fontId="7" fillId="0" borderId="3" xfId="0" applyFont="1" applyBorder="1" applyAlignment="1">
      <alignment horizontal="center" wrapText="1"/>
    </xf>
  </cellXfs>
  <cellStyles count="3">
    <cellStyle name="Normal" xfId="0" builtinId="0"/>
    <cellStyle name="Normal 2" xfId="2" xr:uid="{B9428448-5BE6-4C87-B824-9C62A557DEE9}"/>
    <cellStyle name="Procent" xfId="1" builtinId="5"/>
  </cellStyles>
  <dxfs count="182">
    <dxf>
      <font>
        <b val="0"/>
        <i val="0"/>
        <strike val="0"/>
        <condense val="0"/>
        <extend val="0"/>
        <outline val="0"/>
        <shadow val="0"/>
        <u val="none"/>
        <vertAlign val="baseline"/>
        <sz val="12"/>
        <color theme="1"/>
        <name val="Arial"/>
        <family val="2"/>
        <scheme val="minor"/>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theme="1"/>
        <name val="Arial"/>
        <family val="2"/>
        <scheme val="minor"/>
      </font>
      <numFmt numFmtId="3" formatCode="#,##0"/>
    </dxf>
    <dxf>
      <font>
        <b val="0"/>
        <i val="0"/>
        <strike val="0"/>
        <condense val="0"/>
        <extend val="0"/>
        <outline val="0"/>
        <shadow val="0"/>
        <u val="none"/>
        <vertAlign val="baseline"/>
        <sz val="12"/>
        <color theme="1"/>
        <name val="Arial"/>
        <family val="2"/>
        <scheme val="minor"/>
      </font>
      <numFmt numFmtId="3" formatCode="#,##0"/>
    </dxf>
    <dxf>
      <font>
        <b val="0"/>
        <i val="0"/>
        <strike val="0"/>
        <condense val="0"/>
        <extend val="0"/>
        <outline val="0"/>
        <shadow val="0"/>
        <u val="none"/>
        <vertAlign val="baseline"/>
        <sz val="12"/>
        <color theme="1"/>
        <name val="Arial"/>
        <family val="2"/>
        <scheme val="minor"/>
      </font>
      <numFmt numFmtId="3" formatCode="#,##0"/>
    </dxf>
    <dxf>
      <font>
        <b val="0"/>
        <i val="0"/>
        <strike val="0"/>
        <condense val="0"/>
        <extend val="0"/>
        <outline val="0"/>
        <shadow val="0"/>
        <u val="none"/>
        <vertAlign val="baseline"/>
        <sz val="12"/>
        <color theme="1"/>
        <name val="Arial"/>
        <family val="2"/>
        <scheme val="minor"/>
      </font>
      <numFmt numFmtId="3" formatCode="#,##0"/>
    </dxf>
    <dxf>
      <font>
        <b/>
        <i val="0"/>
        <strike val="0"/>
        <condense val="0"/>
        <extend val="0"/>
        <outline val="0"/>
        <shadow val="0"/>
        <u val="none"/>
        <vertAlign val="baseline"/>
        <sz val="12"/>
        <color rgb="FF000000"/>
        <name val="Arial"/>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dxf>
    <dxf>
      <font>
        <b val="0"/>
        <i val="0"/>
        <strike val="0"/>
        <condense val="0"/>
        <extend val="0"/>
        <outline val="0"/>
        <shadow val="0"/>
        <u val="none"/>
        <vertAlign val="baseline"/>
        <sz val="12"/>
        <color auto="1"/>
        <name val="Arial"/>
        <family val="2"/>
        <scheme val="minor"/>
      </font>
    </dxf>
    <dxf>
      <font>
        <b val="0"/>
        <i val="0"/>
        <strike val="0"/>
        <condense val="0"/>
        <extend val="0"/>
        <outline val="0"/>
        <shadow val="0"/>
        <u val="none"/>
        <vertAlign val="baseline"/>
        <sz val="12"/>
        <color theme="1"/>
        <name val="Arial"/>
        <family val="2"/>
        <scheme val="minor"/>
      </font>
      <fill>
        <patternFill patternType="none">
          <fgColor indexed="64"/>
          <bgColor indexed="65"/>
        </patternFill>
      </fill>
      <alignment horizontal="center" vertical="bottom" textRotation="0" wrapText="0" indent="0" justifyLastLine="0" shrinkToFit="0" readingOrder="0"/>
      <protection locked="1" hidden="0"/>
    </dxf>
    <dxf>
      <font>
        <strike val="0"/>
        <outline val="0"/>
        <shadow val="0"/>
        <u val="none"/>
        <vertAlign val="baseline"/>
        <sz val="12"/>
      </font>
      <numFmt numFmtId="3" formatCode="#,##0"/>
    </dxf>
    <dxf>
      <font>
        <strike val="0"/>
        <outline val="0"/>
        <shadow val="0"/>
        <u val="none"/>
        <vertAlign val="baseline"/>
        <sz val="12"/>
      </font>
      <numFmt numFmtId="3" formatCode="#,##0"/>
    </dxf>
    <dxf>
      <font>
        <strike val="0"/>
        <outline val="0"/>
        <shadow val="0"/>
        <u val="none"/>
        <vertAlign val="baseline"/>
        <sz val="12"/>
      </font>
      <numFmt numFmtId="3" formatCode="#,##0"/>
    </dxf>
    <dxf>
      <font>
        <strike val="0"/>
        <outline val="0"/>
        <shadow val="0"/>
        <u val="none"/>
        <vertAlign val="baseline"/>
        <sz val="12"/>
      </font>
      <numFmt numFmtId="3" formatCode="#,##0"/>
    </dxf>
    <dxf>
      <font>
        <b/>
        <i val="0"/>
        <strike val="0"/>
        <condense val="0"/>
        <extend val="0"/>
        <outline val="0"/>
        <shadow val="0"/>
        <u val="none"/>
        <vertAlign val="baseline"/>
        <sz val="12"/>
        <color rgb="FF000000"/>
        <name val="Arial"/>
        <family val="2"/>
        <scheme val="major"/>
      </font>
      <alignment horizontal="center" vertical="bottom" textRotation="0" wrapText="0" indent="0" justifyLastLine="0" shrinkToFit="0" readingOrder="0"/>
    </dxf>
    <dxf>
      <font>
        <strike val="0"/>
        <outline val="0"/>
        <shadow val="0"/>
        <u val="none"/>
        <vertAlign val="baseline"/>
        <sz val="12"/>
      </font>
    </dxf>
    <dxf>
      <font>
        <strike val="0"/>
        <outline val="0"/>
        <shadow val="0"/>
        <u val="none"/>
        <vertAlign val="baseline"/>
        <sz val="12"/>
        <color auto="1"/>
        <name val="Arial"/>
        <family val="2"/>
        <scheme val="minor"/>
      </font>
    </dxf>
    <dxf>
      <font>
        <b val="0"/>
        <i val="0"/>
        <strike val="0"/>
        <condense val="0"/>
        <extend val="0"/>
        <outline val="0"/>
        <shadow val="0"/>
        <u val="none"/>
        <vertAlign val="baseline"/>
        <sz val="12"/>
        <color theme="1"/>
        <name val="Arial"/>
        <family val="2"/>
        <scheme val="minor"/>
      </font>
      <fill>
        <patternFill patternType="none">
          <fgColor indexed="64"/>
          <bgColor indexed="65"/>
        </patternFill>
      </fill>
      <alignment horizontal="center" vertical="bottom" textRotation="0" wrapText="0" indent="0" justifyLastLine="0" shrinkToFit="0" readingOrder="0"/>
      <protection locked="1" hidden="0"/>
    </dxf>
    <dxf>
      <font>
        <strike val="0"/>
        <outline val="0"/>
        <shadow val="0"/>
        <u val="none"/>
        <vertAlign val="baseline"/>
        <sz val="12"/>
        <name val="Arial"/>
        <family val="2"/>
        <scheme val="minor"/>
      </font>
      <numFmt numFmtId="3" formatCode="#,##0"/>
    </dxf>
    <dxf>
      <font>
        <strike val="0"/>
        <outline val="0"/>
        <shadow val="0"/>
        <u val="none"/>
        <vertAlign val="baseline"/>
        <sz val="12"/>
        <name val="Arial"/>
        <family val="2"/>
        <scheme val="minor"/>
      </font>
      <numFmt numFmtId="3" formatCode="#,##0"/>
    </dxf>
    <dxf>
      <font>
        <strike val="0"/>
        <outline val="0"/>
        <shadow val="0"/>
        <u val="none"/>
        <vertAlign val="baseline"/>
        <sz val="12"/>
        <name val="Arial"/>
        <family val="2"/>
        <scheme val="minor"/>
      </font>
      <numFmt numFmtId="3" formatCode="#,##0"/>
    </dxf>
    <dxf>
      <font>
        <strike val="0"/>
        <outline val="0"/>
        <shadow val="0"/>
        <u val="none"/>
        <vertAlign val="baseline"/>
        <sz val="12"/>
        <name val="Arial"/>
        <family val="2"/>
        <scheme val="minor"/>
      </font>
      <numFmt numFmtId="3" formatCode="#,##0"/>
    </dxf>
    <dxf>
      <font>
        <b/>
        <i val="0"/>
        <strike val="0"/>
        <condense val="0"/>
        <extend val="0"/>
        <outline val="0"/>
        <shadow val="0"/>
        <u val="none"/>
        <vertAlign val="baseline"/>
        <sz val="12"/>
        <color rgb="FF000000"/>
        <name val="Arial"/>
        <family val="2"/>
        <scheme val="minor"/>
      </font>
      <alignment horizontal="center" vertical="bottom" textRotation="0" wrapText="0" indent="0" justifyLastLine="0" shrinkToFit="0" readingOrder="0"/>
    </dxf>
    <dxf>
      <font>
        <strike val="0"/>
        <outline val="0"/>
        <shadow val="0"/>
        <u val="none"/>
        <vertAlign val="baseline"/>
        <sz val="12"/>
        <name val="Arial"/>
        <family val="2"/>
        <scheme val="minor"/>
      </font>
    </dxf>
    <dxf>
      <font>
        <strike val="0"/>
        <outline val="0"/>
        <shadow val="0"/>
        <u val="none"/>
        <vertAlign val="baseline"/>
        <sz val="12"/>
        <color auto="1"/>
        <name val="Arial"/>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fill>
        <patternFill patternType="none">
          <fgColor indexed="64"/>
          <bgColor indexed="65"/>
        </patternFill>
      </fill>
      <alignment horizontal="center" vertical="bottom" textRotation="0" wrapText="0" indent="0" justifyLastLine="0" shrinkToFit="0" readingOrder="0"/>
      <protection locked="1" hidden="0"/>
    </dxf>
    <dxf>
      <font>
        <strike val="0"/>
        <outline val="0"/>
        <shadow val="0"/>
        <u val="none"/>
        <vertAlign val="baseline"/>
        <sz val="12"/>
        <name val="Arial"/>
        <family val="2"/>
        <scheme val="minor"/>
      </font>
      <numFmt numFmtId="3" formatCode="#,##0"/>
    </dxf>
    <dxf>
      <font>
        <strike val="0"/>
        <outline val="0"/>
        <shadow val="0"/>
        <u val="none"/>
        <vertAlign val="baseline"/>
        <sz val="12"/>
        <name val="Arial"/>
        <family val="2"/>
        <scheme val="minor"/>
      </font>
      <numFmt numFmtId="3" formatCode="#,##0"/>
    </dxf>
    <dxf>
      <font>
        <strike val="0"/>
        <outline val="0"/>
        <shadow val="0"/>
        <u val="none"/>
        <vertAlign val="baseline"/>
        <sz val="12"/>
        <name val="Arial"/>
        <family val="2"/>
        <scheme val="minor"/>
      </font>
      <numFmt numFmtId="3" formatCode="#,##0"/>
    </dxf>
    <dxf>
      <font>
        <strike val="0"/>
        <outline val="0"/>
        <shadow val="0"/>
        <u val="none"/>
        <vertAlign val="baseline"/>
        <sz val="12"/>
        <name val="Arial"/>
        <family val="2"/>
        <scheme val="minor"/>
      </font>
      <numFmt numFmtId="3" formatCode="#,##0"/>
    </dxf>
    <dxf>
      <font>
        <b/>
        <i val="0"/>
        <strike val="0"/>
        <condense val="0"/>
        <extend val="0"/>
        <outline val="0"/>
        <shadow val="0"/>
        <u val="none"/>
        <vertAlign val="baseline"/>
        <sz val="12"/>
        <color rgb="FF000000"/>
        <name val="Arial"/>
        <family val="2"/>
        <scheme val="minor"/>
      </font>
      <alignment horizontal="center" vertical="bottom" textRotation="0" wrapText="0" indent="0" justifyLastLine="0" shrinkToFit="0" readingOrder="0"/>
    </dxf>
    <dxf>
      <font>
        <strike val="0"/>
        <outline val="0"/>
        <shadow val="0"/>
        <u val="none"/>
        <vertAlign val="baseline"/>
        <sz val="12"/>
        <name val="Arial"/>
        <family val="2"/>
        <scheme val="minor"/>
      </font>
    </dxf>
    <dxf>
      <font>
        <strike val="0"/>
        <outline val="0"/>
        <shadow val="0"/>
        <u val="none"/>
        <vertAlign val="baseline"/>
        <sz val="12"/>
        <color auto="1"/>
        <name val="Arial"/>
        <family val="2"/>
        <scheme val="minor"/>
      </font>
      <alignment horizontal="general" vertical="bottom" textRotation="0" wrapText="0" indent="0" justifyLastLine="0" shrinkToFit="0" readingOrder="0"/>
    </dxf>
    <dxf>
      <font>
        <strike val="0"/>
        <outline val="0"/>
        <shadow val="0"/>
        <u val="none"/>
        <vertAlign val="baseline"/>
        <sz val="12"/>
        <name val="Arial"/>
        <family val="2"/>
        <scheme val="minor"/>
      </font>
      <alignment horizontal="center" vertical="bottom" textRotation="0" wrapText="0" indent="0" justifyLastLine="0" shrinkToFit="0" readingOrder="0"/>
    </dxf>
    <dxf>
      <font>
        <strike val="0"/>
        <outline val="0"/>
        <shadow val="0"/>
        <u val="none"/>
        <vertAlign val="baseline"/>
        <sz val="12"/>
        <name val="Arial"/>
        <family val="2"/>
        <scheme val="minor"/>
      </font>
      <numFmt numFmtId="3" formatCode="#,##0"/>
    </dxf>
    <dxf>
      <font>
        <strike val="0"/>
        <outline val="0"/>
        <shadow val="0"/>
        <u val="none"/>
        <vertAlign val="baseline"/>
        <sz val="12"/>
        <name val="Arial"/>
        <family val="2"/>
        <scheme val="minor"/>
      </font>
      <numFmt numFmtId="3" formatCode="#,##0"/>
    </dxf>
    <dxf>
      <font>
        <strike val="0"/>
        <outline val="0"/>
        <shadow val="0"/>
        <u val="none"/>
        <vertAlign val="baseline"/>
        <sz val="12"/>
        <name val="Arial"/>
        <family val="2"/>
        <scheme val="minor"/>
      </font>
      <numFmt numFmtId="3" formatCode="#,##0"/>
    </dxf>
    <dxf>
      <font>
        <strike val="0"/>
        <outline val="0"/>
        <shadow val="0"/>
        <u val="none"/>
        <vertAlign val="baseline"/>
        <sz val="12"/>
        <name val="Arial"/>
        <family val="2"/>
        <scheme val="minor"/>
      </font>
      <numFmt numFmtId="3" formatCode="#,##0"/>
    </dxf>
    <dxf>
      <font>
        <strike val="0"/>
        <outline val="0"/>
        <shadow val="0"/>
        <u val="none"/>
        <vertAlign val="baseline"/>
        <sz val="12"/>
        <name val="Arial"/>
        <family val="2"/>
        <scheme val="minor"/>
      </font>
      <alignment horizontal="center" vertical="bottom" textRotation="0" wrapText="0" indent="0" justifyLastLine="0" shrinkToFit="0" readingOrder="0"/>
    </dxf>
    <dxf>
      <font>
        <strike val="0"/>
        <outline val="0"/>
        <shadow val="0"/>
        <u val="none"/>
        <vertAlign val="baseline"/>
        <sz val="12"/>
        <name val="Arial"/>
        <family val="2"/>
        <scheme val="minor"/>
      </font>
    </dxf>
    <dxf>
      <font>
        <strike val="0"/>
        <outline val="0"/>
        <shadow val="0"/>
        <u val="none"/>
        <vertAlign val="baseline"/>
        <sz val="12"/>
        <color auto="1"/>
        <name val="Arial"/>
        <family val="2"/>
        <scheme val="minor"/>
      </font>
    </dxf>
    <dxf>
      <font>
        <strike val="0"/>
        <outline val="0"/>
        <shadow val="0"/>
        <u val="none"/>
        <vertAlign val="baseline"/>
        <sz val="12"/>
        <name val="Arial"/>
        <family val="2"/>
        <scheme val="minor"/>
      </font>
      <numFmt numFmtId="13" formatCode="0%"/>
      <fill>
        <patternFill>
          <fgColor indexed="64"/>
          <bgColor theme="0"/>
        </patternFill>
      </fill>
    </dxf>
    <dxf>
      <font>
        <strike val="0"/>
        <outline val="0"/>
        <shadow val="0"/>
        <u val="none"/>
        <vertAlign val="baseline"/>
        <sz val="12"/>
        <name val="Arial"/>
        <family val="2"/>
        <scheme val="minor"/>
      </font>
      <fill>
        <patternFill>
          <fgColor indexed="64"/>
          <bgColor theme="0"/>
        </patternFill>
      </fill>
    </dxf>
    <dxf>
      <font>
        <strike val="0"/>
        <outline val="0"/>
        <shadow val="0"/>
        <u val="none"/>
        <vertAlign val="baseline"/>
        <sz val="12"/>
        <name val="Arial"/>
        <family val="2"/>
        <scheme val="minor"/>
      </font>
      <fill>
        <patternFill>
          <fgColor indexed="64"/>
          <bgColor theme="0"/>
        </patternFill>
      </fill>
    </dxf>
    <dxf>
      <font>
        <strike val="0"/>
        <outline val="0"/>
        <shadow val="0"/>
        <u val="none"/>
        <vertAlign val="baseline"/>
        <sz val="12"/>
        <name val="Arial"/>
        <family val="2"/>
        <scheme val="minor"/>
      </font>
      <fill>
        <patternFill>
          <fgColor indexed="64"/>
          <bgColor theme="0"/>
        </patternFill>
      </fill>
    </dxf>
    <dxf>
      <font>
        <strike val="0"/>
        <outline val="0"/>
        <shadow val="0"/>
        <u val="none"/>
        <vertAlign val="baseline"/>
        <sz val="12"/>
        <name val="Arial"/>
        <family val="2"/>
        <scheme val="minor"/>
      </font>
      <fill>
        <patternFill>
          <fgColor indexed="64"/>
          <bgColor theme="0"/>
        </patternFill>
      </fill>
    </dxf>
    <dxf>
      <font>
        <strike val="0"/>
        <outline val="0"/>
        <shadow val="0"/>
        <u val="none"/>
        <vertAlign val="baseline"/>
        <sz val="12"/>
        <name val="Arial"/>
        <family val="2"/>
        <scheme val="minor"/>
      </font>
      <fill>
        <patternFill>
          <fgColor indexed="64"/>
          <bgColor theme="0"/>
        </patternFill>
      </fill>
    </dxf>
    <dxf>
      <border outline="0">
        <top style="medium">
          <color indexed="64"/>
        </top>
        <bottom style="medium">
          <color indexed="64"/>
        </bottom>
      </border>
    </dxf>
    <dxf>
      <font>
        <strike val="0"/>
        <outline val="0"/>
        <shadow val="0"/>
        <u val="none"/>
        <vertAlign val="baseline"/>
        <sz val="12"/>
        <name val="Arial"/>
        <family val="2"/>
        <scheme val="minor"/>
      </font>
      <fill>
        <patternFill>
          <fgColor indexed="64"/>
          <bgColor theme="0"/>
        </patternFill>
      </fill>
    </dxf>
    <dxf>
      <border outline="0">
        <bottom style="thin">
          <color indexed="64"/>
        </bottom>
      </border>
    </dxf>
    <dxf>
      <font>
        <b/>
        <i val="0"/>
        <strike val="0"/>
        <condense val="0"/>
        <extend val="0"/>
        <outline val="0"/>
        <shadow val="0"/>
        <u val="none"/>
        <vertAlign val="baseline"/>
        <sz val="12"/>
        <color auto="1"/>
        <name val="Arial"/>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minor"/>
      </font>
      <numFmt numFmtId="13" formatCode="0%"/>
      <fill>
        <patternFill patternType="solid">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Arial"/>
        <family val="2"/>
        <scheme val="minor"/>
      </font>
      <numFmt numFmtId="3" formatCode="#,##0"/>
      <fill>
        <patternFill patternType="solid">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minor"/>
      </font>
      <numFmt numFmtId="3" formatCode="#,##0"/>
      <fill>
        <patternFill patternType="solid">
          <fgColor indexed="64"/>
          <bgColor theme="0"/>
        </patternFill>
      </fill>
      <alignment horizontal="center" vertical="bottom"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minor"/>
      </font>
      <numFmt numFmtId="3" formatCode="#,##0"/>
      <fill>
        <patternFill patternType="solid">
          <fgColor indexed="64"/>
          <bgColor theme="0"/>
        </patternFill>
      </fill>
      <alignment horizontal="center" vertical="bottom"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minor"/>
      </font>
      <numFmt numFmtId="3" formatCode="#,##0"/>
      <fill>
        <patternFill patternType="solid">
          <fgColor indexed="64"/>
          <bgColor theme="0"/>
        </patternFill>
      </fill>
      <alignment horizontal="center" vertical="bottom" textRotation="0" wrapText="1" indent="0" justifyLastLine="0" shrinkToFit="0" readingOrder="0"/>
    </dxf>
    <dxf>
      <font>
        <b/>
        <i val="0"/>
        <strike val="0"/>
        <condense val="0"/>
        <extend val="0"/>
        <outline val="0"/>
        <shadow val="0"/>
        <u val="none"/>
        <vertAlign val="baseline"/>
        <sz val="12"/>
        <color rgb="FF000000"/>
        <name val="Arial"/>
        <family val="2"/>
        <scheme val="minor"/>
      </font>
      <fill>
        <patternFill patternType="solid">
          <fgColor indexed="64"/>
          <bgColor theme="0"/>
        </patternFill>
      </fill>
      <alignment horizontal="center" vertical="bottom" textRotation="0" wrapText="1" indent="0" justifyLastLine="0" shrinkToFit="0" readingOrder="0"/>
      <protection locked="1" hidden="0"/>
    </dxf>
    <dxf>
      <border outline="0">
        <top style="medium">
          <color indexed="64"/>
        </top>
        <bottom style="medium">
          <color indexed="64"/>
        </bottom>
      </border>
    </dxf>
    <dxf>
      <font>
        <b val="0"/>
        <i val="0"/>
        <strike val="0"/>
        <condense val="0"/>
        <extend val="0"/>
        <outline val="0"/>
        <shadow val="0"/>
        <u val="none"/>
        <vertAlign val="baseline"/>
        <sz val="12"/>
        <color theme="1"/>
        <name val="Arial"/>
        <family val="2"/>
        <scheme val="minor"/>
      </font>
      <fill>
        <patternFill patternType="solid">
          <fgColor indexed="64"/>
          <bgColor theme="0"/>
        </patternFill>
      </fill>
      <alignment horizontal="center" vertical="bottom"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auto="1"/>
        <name val="Arial"/>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rgb="FF000000"/>
        <name val="Arial"/>
        <family val="2"/>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Arial"/>
        <family val="2"/>
        <scheme val="minor"/>
      </font>
      <numFmt numFmtId="2" formatCode="0.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Arial"/>
        <family val="2"/>
        <scheme val="minor"/>
      </font>
      <numFmt numFmtId="2" formatCode="0.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Arial"/>
        <family val="2"/>
        <scheme val="minor"/>
      </font>
      <numFmt numFmtId="2" formatCode="0.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Arial"/>
        <family val="2"/>
        <scheme val="minor"/>
      </font>
      <numFmt numFmtId="2" formatCode="0.00"/>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2"/>
        <color rgb="FF000000"/>
        <name val="Arial"/>
        <family val="2"/>
        <scheme val="minor"/>
      </font>
      <fill>
        <patternFill patternType="solid">
          <fgColor indexed="64"/>
          <bgColor theme="0"/>
        </patternFill>
      </fill>
      <alignment horizontal="center"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2"/>
        <color rgb="FF000000"/>
        <name val="Arial"/>
        <family val="2"/>
        <scheme val="minor"/>
      </font>
      <fill>
        <patternFill patternType="solid">
          <fgColor indexed="64"/>
          <bgColor theme="0"/>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minor"/>
      </font>
      <numFmt numFmtId="13" formatCode="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3" formatCode="#,##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3" formatCode="#,##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3" formatCode="#,##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3" formatCode="#,##0"/>
      <fill>
        <patternFill patternType="solid">
          <fgColor indexed="64"/>
          <bgColor theme="0"/>
        </patternFill>
      </fill>
      <alignment horizontal="center"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minor"/>
      </font>
      <fill>
        <patternFill patternType="solid">
          <fgColor indexed="64"/>
          <bgColor theme="0"/>
        </patternFill>
      </fill>
      <alignment horizontal="center" vertical="center" textRotation="0" wrapText="1" indent="0" justifyLastLine="0" shrinkToFit="0" readingOrder="0"/>
    </dxf>
    <dxf>
      <border outline="0">
        <top style="medium">
          <color indexed="64"/>
        </top>
        <bottom style="medium">
          <color indexed="64"/>
        </bottom>
      </border>
    </dxf>
    <dxf>
      <font>
        <strike val="0"/>
        <outline val="0"/>
        <shadow val="0"/>
        <u val="none"/>
        <vertAlign val="baseline"/>
        <sz val="12"/>
        <name val="Arial"/>
        <family val="2"/>
        <scheme val="minor"/>
      </font>
      <fill>
        <patternFill>
          <fgColor indexed="64"/>
          <bgColor theme="0"/>
        </patternFill>
      </fill>
    </dxf>
    <dxf>
      <border>
        <bottom style="thin">
          <color indexed="64"/>
        </bottom>
      </border>
    </dxf>
    <dxf>
      <font>
        <b/>
        <i val="0"/>
        <strike val="0"/>
        <condense val="0"/>
        <extend val="0"/>
        <outline val="0"/>
        <shadow val="0"/>
        <u val="none"/>
        <vertAlign val="baseline"/>
        <sz val="12"/>
        <color auto="1"/>
        <name val="Arial"/>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minor"/>
      </font>
      <numFmt numFmtId="13" formatCode="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165" formatCode="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165" formatCode="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165" formatCode="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165" formatCode="0.0"/>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2"/>
        <color auto="1"/>
        <name val="Arial"/>
        <family val="2"/>
        <scheme val="minor"/>
      </font>
      <fill>
        <patternFill patternType="solid">
          <fgColor indexed="64"/>
          <bgColor theme="0"/>
        </patternFill>
      </fill>
      <alignment horizontal="center" vertical="center" textRotation="0" wrapText="1" indent="0" justifyLastLine="0" shrinkToFit="0" readingOrder="0"/>
    </dxf>
    <dxf>
      <border outline="0">
        <top style="medium">
          <color indexed="64"/>
        </top>
        <bottom style="medium">
          <color indexed="64"/>
        </bottom>
      </border>
    </dxf>
    <dxf>
      <font>
        <strike val="0"/>
        <outline val="0"/>
        <shadow val="0"/>
        <u val="none"/>
        <vertAlign val="baseline"/>
        <sz val="12"/>
        <name val="Arial"/>
        <family val="2"/>
        <scheme val="minor"/>
      </font>
      <fill>
        <patternFill>
          <fgColor indexed="64"/>
          <bgColor theme="0"/>
        </patternFill>
      </fill>
    </dxf>
    <dxf>
      <border outline="0">
        <bottom style="thin">
          <color indexed="64"/>
        </bottom>
      </border>
    </dxf>
    <dxf>
      <font>
        <b/>
        <i val="0"/>
        <strike val="0"/>
        <condense val="0"/>
        <extend val="0"/>
        <outline val="0"/>
        <shadow val="0"/>
        <u val="none"/>
        <vertAlign val="baseline"/>
        <sz val="12"/>
        <color auto="1"/>
        <name val="Arial"/>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minor"/>
      </font>
      <numFmt numFmtId="13" formatCode="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minor"/>
      </font>
      <fill>
        <patternFill patternType="solid">
          <fgColor indexed="64"/>
          <bgColor theme="0"/>
        </patternFill>
      </fill>
      <alignment horizontal="center" vertical="center" textRotation="0" wrapText="1" indent="0" justifyLastLine="0" shrinkToFit="0" readingOrder="0"/>
    </dxf>
    <dxf>
      <border outline="0">
        <bottom style="medium">
          <color indexed="64"/>
        </bottom>
      </border>
    </dxf>
    <dxf>
      <font>
        <strike val="0"/>
        <outline val="0"/>
        <shadow val="0"/>
        <u val="none"/>
        <vertAlign val="baseline"/>
        <sz val="12"/>
        <name val="Arial"/>
        <family val="2"/>
        <scheme val="minor"/>
      </font>
      <fill>
        <patternFill>
          <fgColor indexed="64"/>
          <bgColor theme="0"/>
        </patternFill>
      </fill>
    </dxf>
    <dxf>
      <border>
        <bottom style="thin">
          <color indexed="64"/>
        </bottom>
      </border>
    </dxf>
    <dxf>
      <font>
        <b/>
        <i val="0"/>
        <strike val="0"/>
        <condense val="0"/>
        <extend val="0"/>
        <outline val="0"/>
        <shadow val="0"/>
        <u val="none"/>
        <vertAlign val="baseline"/>
        <sz val="12"/>
        <color auto="1"/>
        <name val="Arial"/>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dxf>
    <dxf>
      <font>
        <b val="0"/>
        <i val="0"/>
        <strike val="0"/>
        <condense val="0"/>
        <extend val="0"/>
        <outline val="0"/>
        <shadow val="0"/>
        <u val="none"/>
        <vertAlign val="baseline"/>
        <sz val="12"/>
        <color theme="1"/>
        <name val="Arial"/>
        <family val="2"/>
        <scheme val="minor"/>
      </font>
    </dxf>
    <dxf>
      <font>
        <b val="0"/>
        <i val="0"/>
        <strike val="0"/>
        <condense val="0"/>
        <extend val="0"/>
        <outline val="0"/>
        <shadow val="0"/>
        <u val="none"/>
        <vertAlign val="baseline"/>
        <sz val="12"/>
        <color theme="1"/>
        <name val="Arial"/>
        <family val="2"/>
        <scheme val="minor"/>
      </font>
    </dxf>
    <dxf>
      <font>
        <b val="0"/>
        <i val="0"/>
        <strike val="0"/>
        <condense val="0"/>
        <extend val="0"/>
        <outline val="0"/>
        <shadow val="0"/>
        <u val="none"/>
        <vertAlign val="baseline"/>
        <sz val="12"/>
        <color theme="1"/>
        <name val="Arial"/>
        <family val="2"/>
        <scheme val="minor"/>
      </font>
    </dxf>
    <dxf>
      <font>
        <b/>
        <i val="0"/>
        <strike val="0"/>
        <condense val="0"/>
        <extend val="0"/>
        <outline val="0"/>
        <shadow val="0"/>
        <u val="none"/>
        <vertAlign val="baseline"/>
        <sz val="12"/>
        <color theme="1"/>
        <name val="Arial"/>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dxf>
    <dxf>
      <border>
        <bottom style="thin">
          <color indexed="64"/>
        </bottom>
      </border>
    </dxf>
    <dxf>
      <font>
        <b val="0"/>
        <i val="0"/>
        <strike val="0"/>
        <condense val="0"/>
        <extend val="0"/>
        <outline val="0"/>
        <shadow val="0"/>
        <u val="none"/>
        <vertAlign val="baseline"/>
        <sz val="12"/>
        <color auto="1"/>
        <name val="Arial"/>
        <family val="2"/>
        <scheme val="minor"/>
      </font>
    </dxf>
    <dxf>
      <font>
        <b val="0"/>
        <i val="0"/>
        <strike val="0"/>
        <condense val="0"/>
        <extend val="0"/>
        <outline val="0"/>
        <shadow val="0"/>
        <u val="none"/>
        <vertAlign val="baseline"/>
        <sz val="12"/>
        <color theme="1"/>
        <name val="Arial"/>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2" formatCode="0.00"/>
      <alignment horizontal="center" vertical="bottom" textRotation="0" wrapText="0" indent="0" justifyLastLine="0" shrinkToFit="0" readingOrder="0"/>
    </dxf>
    <dxf>
      <font>
        <strike val="0"/>
        <outline val="0"/>
        <shadow val="0"/>
        <u val="none"/>
        <vertAlign val="baseline"/>
        <sz val="12"/>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2" formatCode="0.00"/>
    </dxf>
    <dxf>
      <font>
        <b val="0"/>
        <i val="0"/>
        <strike val="0"/>
        <condense val="0"/>
        <extend val="0"/>
        <outline val="0"/>
        <shadow val="0"/>
        <u val="none"/>
        <vertAlign val="baseline"/>
        <sz val="12"/>
        <color theme="1"/>
        <name val="Arial"/>
        <family val="2"/>
        <scheme val="minor"/>
      </font>
      <numFmt numFmtId="2" formatCode="0.00"/>
    </dxf>
    <dxf>
      <font>
        <b val="0"/>
        <i val="0"/>
        <strike val="0"/>
        <condense val="0"/>
        <extend val="0"/>
        <outline val="0"/>
        <shadow val="0"/>
        <u val="none"/>
        <vertAlign val="baseline"/>
        <sz val="12"/>
        <color theme="1"/>
        <name val="Arial"/>
        <family val="2"/>
        <scheme val="minor"/>
      </font>
      <numFmt numFmtId="2" formatCode="0.00"/>
    </dxf>
    <dxf>
      <font>
        <b val="0"/>
        <i val="0"/>
        <strike val="0"/>
        <condense val="0"/>
        <extend val="0"/>
        <outline val="0"/>
        <shadow val="0"/>
        <u val="none"/>
        <vertAlign val="baseline"/>
        <sz val="12"/>
        <color theme="1"/>
        <name val="Arial"/>
        <family val="2"/>
        <scheme val="minor"/>
      </font>
      <numFmt numFmtId="2" formatCode="0.00"/>
    </dxf>
    <dxf>
      <font>
        <strike val="0"/>
        <outline val="0"/>
        <shadow val="0"/>
        <u val="none"/>
        <vertAlign val="baseline"/>
        <sz val="12"/>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dxf>
    <dxf>
      <font>
        <b val="0"/>
        <i val="0"/>
        <strike val="0"/>
        <condense val="0"/>
        <extend val="0"/>
        <outline val="0"/>
        <shadow val="0"/>
        <u val="none"/>
        <vertAlign val="baseline"/>
        <sz val="12"/>
        <color auto="1"/>
        <name val="Arial"/>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2" formatCode="0.00"/>
      <alignment horizontal="center" vertical="bottom" textRotation="0" wrapText="0" indent="0" justifyLastLine="0" shrinkToFit="0" readingOrder="0"/>
    </dxf>
    <dxf>
      <font>
        <strike val="0"/>
        <outline val="0"/>
        <shadow val="0"/>
        <u val="none"/>
        <vertAlign val="baseline"/>
        <sz val="12"/>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3" formatCode="#,##0"/>
      <alignment horizontal="center" vertical="bottom" textRotation="0" wrapText="0" indent="0" justifyLastLine="0" shrinkToFit="0" readingOrder="0"/>
    </dxf>
    <dxf>
      <font>
        <strike val="0"/>
        <outline val="0"/>
        <shadow val="0"/>
        <u val="none"/>
        <vertAlign val="baseline"/>
        <sz val="12"/>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3" formatCode="#,##0"/>
      <alignment horizontal="right" vertical="bottom" textRotation="0" wrapText="0" indent="0" justifyLastLine="0" shrinkToFit="0" readingOrder="0"/>
    </dxf>
    <dxf>
      <font>
        <strike val="0"/>
        <outline val="0"/>
        <shadow val="0"/>
        <u val="none"/>
        <vertAlign val="baseline"/>
        <sz val="12"/>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dxf>
    <dxf>
      <font>
        <b val="0"/>
        <i val="0"/>
        <strike val="0"/>
        <condense val="0"/>
        <extend val="0"/>
        <outline val="0"/>
        <shadow val="0"/>
        <u val="none"/>
        <vertAlign val="baseline"/>
        <sz val="12"/>
        <color theme="1"/>
        <name val="Arial"/>
        <family val="2"/>
        <scheme val="minor"/>
      </font>
    </dxf>
    <dxf>
      <border>
        <bottom style="thin">
          <color indexed="64"/>
        </bottom>
      </border>
    </dxf>
    <dxf>
      <font>
        <b val="0"/>
        <i val="0"/>
        <strike val="0"/>
        <condense val="0"/>
        <extend val="0"/>
        <outline val="0"/>
        <shadow val="0"/>
        <u val="none"/>
        <vertAlign val="baseline"/>
        <sz val="12"/>
        <color auto="1"/>
        <name val="Arial"/>
        <family val="2"/>
        <scheme val="minor"/>
      </font>
      <fill>
        <patternFill patternType="none">
          <fgColor indexed="64"/>
          <bgColor auto="1"/>
        </patternFill>
      </fill>
    </dxf>
    <dxf>
      <font>
        <b/>
        <i val="0"/>
        <strike val="0"/>
        <condense val="0"/>
        <extend val="0"/>
        <outline val="0"/>
        <shadow val="0"/>
        <u val="none"/>
        <vertAlign val="baseline"/>
        <sz val="12"/>
        <color theme="1"/>
        <name val="Arial"/>
        <family val="2"/>
        <scheme val="minor"/>
      </font>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minor"/>
      </font>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minor"/>
      </font>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minor"/>
      </font>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minor"/>
      </font>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minor"/>
      </font>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minor"/>
      </font>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minor"/>
      </font>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minor"/>
      </font>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minor"/>
      </font>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minor"/>
      </font>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dxf>
    <dxf>
      <font>
        <b val="0"/>
        <i val="0"/>
        <strike val="0"/>
        <condense val="0"/>
        <extend val="0"/>
        <outline val="0"/>
        <shadow val="0"/>
        <u val="none"/>
        <vertAlign val="baseline"/>
        <sz val="12"/>
        <color theme="1"/>
        <name val="Arial"/>
        <family val="2"/>
        <scheme val="minor"/>
      </font>
    </dxf>
    <dxf>
      <border>
        <bottom style="thin">
          <color indexed="64"/>
        </bottom>
      </border>
    </dxf>
    <dxf>
      <font>
        <b val="0"/>
        <i val="0"/>
        <strike val="0"/>
        <condense val="0"/>
        <extend val="0"/>
        <outline val="0"/>
        <shadow val="0"/>
        <u val="none"/>
        <vertAlign val="baseline"/>
        <sz val="12"/>
        <color auto="1"/>
        <name val="Arial"/>
        <family val="2"/>
        <scheme val="minor"/>
      </font>
    </dxf>
    <dxf>
      <font>
        <b val="0"/>
        <i val="0"/>
        <strike val="0"/>
        <condense val="0"/>
        <extend val="0"/>
        <outline val="0"/>
        <shadow val="0"/>
        <u val="none"/>
        <vertAlign val="baseline"/>
        <sz val="12"/>
        <color theme="1"/>
        <name val="Arial"/>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2" formatCode="0.00"/>
      <alignment horizontal="center" vertical="bottom" textRotation="0" wrapText="0" indent="0" justifyLastLine="0" shrinkToFit="0" readingOrder="0"/>
    </dxf>
    <dxf>
      <font>
        <strike val="0"/>
        <outline val="0"/>
        <shadow val="0"/>
        <u val="none"/>
        <vertAlign val="baseline"/>
        <sz val="12"/>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r>
              <a:rPr lang="sv-SE"/>
              <a:t>Försörjningsgrad måluppföljning</a:t>
            </a:r>
          </a:p>
        </c:rich>
      </c:tx>
      <c:overlay val="0"/>
      <c:spPr>
        <a:noFill/>
        <a:ln>
          <a:noFill/>
        </a:ln>
        <a:effectLst/>
      </c:spPr>
      <c:txPr>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endParaRPr lang="sv-SE"/>
        </a:p>
      </c:txPr>
    </c:title>
    <c:autoTitleDeleted val="0"/>
    <c:plotArea>
      <c:layout/>
      <c:barChart>
        <c:barDir val="col"/>
        <c:grouping val="clustered"/>
        <c:varyColors val="0"/>
        <c:ser>
          <c:idx val="0"/>
          <c:order val="0"/>
          <c:tx>
            <c:strRef>
              <c:f>Målförslag!$B$21</c:f>
              <c:strCache>
                <c:ptCount val="1"/>
                <c:pt idx="0">
                  <c:v>Nivå 2024</c:v>
                </c:pt>
              </c:strCache>
            </c:strRef>
          </c:tx>
          <c:spPr>
            <a:solidFill>
              <a:schemeClr val="accent1">
                <a:tint val="41000"/>
              </a:schemeClr>
            </a:solidFill>
            <a:ln>
              <a:noFill/>
            </a:ln>
            <a:effectLst/>
          </c:spPr>
          <c:invertIfNegative val="0"/>
          <c:cat>
            <c:strRef>
              <c:f>Målförslag!$A$22:$A$39</c:f>
              <c:strCache>
                <c:ptCount val="18"/>
                <c:pt idx="0">
                  <c:v>Spannmål</c:v>
                </c:pt>
                <c:pt idx="1">
                  <c:v>Rapsfrö</c:v>
                </c:pt>
                <c:pt idx="2">
                  <c:v>Baljväxter</c:v>
                </c:pt>
                <c:pt idx="3">
                  <c:v>Matpotatis</c:v>
                </c:pt>
                <c:pt idx="4">
                  <c:v>Stärkelsepotatis</c:v>
                </c:pt>
                <c:pt idx="5">
                  <c:v>Socker</c:v>
                </c:pt>
                <c:pt idx="6">
                  <c:v>Kött totalt</c:v>
                </c:pt>
                <c:pt idx="7">
                  <c:v>Griskött</c:v>
                </c:pt>
                <c:pt idx="8">
                  <c:v>Nötkött</c:v>
                </c:pt>
                <c:pt idx="9">
                  <c:v>Får- och lammkött</c:v>
                </c:pt>
                <c:pt idx="10">
                  <c:v>Matfågel</c:v>
                </c:pt>
                <c:pt idx="11">
                  <c:v>Mjölk</c:v>
                </c:pt>
                <c:pt idx="12">
                  <c:v>Ägg</c:v>
                </c:pt>
                <c:pt idx="13">
                  <c:v>Morot</c:v>
                </c:pt>
                <c:pt idx="14">
                  <c:v>Matlök</c:v>
                </c:pt>
                <c:pt idx="15">
                  <c:v>Huvudkål</c:v>
                </c:pt>
                <c:pt idx="16">
                  <c:v>Tomat</c:v>
                </c:pt>
                <c:pt idx="17">
                  <c:v>Äpple</c:v>
                </c:pt>
              </c:strCache>
            </c:strRef>
          </c:cat>
          <c:val>
            <c:numRef>
              <c:f>Målförslag!$B$22:$B$39</c:f>
              <c:numCache>
                <c:formatCode>General</c:formatCode>
                <c:ptCount val="18"/>
                <c:pt idx="0">
                  <c:v>115</c:v>
                </c:pt>
                <c:pt idx="1">
                  <c:v>85</c:v>
                </c:pt>
                <c:pt idx="2">
                  <c:v>97</c:v>
                </c:pt>
                <c:pt idx="3">
                  <c:v>92</c:v>
                </c:pt>
                <c:pt idx="4">
                  <c:v>100</c:v>
                </c:pt>
                <c:pt idx="5">
                  <c:v>87</c:v>
                </c:pt>
                <c:pt idx="6">
                  <c:v>70</c:v>
                </c:pt>
                <c:pt idx="7">
                  <c:v>81</c:v>
                </c:pt>
                <c:pt idx="8">
                  <c:v>57</c:v>
                </c:pt>
                <c:pt idx="9">
                  <c:v>25</c:v>
                </c:pt>
                <c:pt idx="10">
                  <c:v>72</c:v>
                </c:pt>
                <c:pt idx="11">
                  <c:v>71</c:v>
                </c:pt>
                <c:pt idx="12">
                  <c:v>87</c:v>
                </c:pt>
                <c:pt idx="13">
                  <c:v>95</c:v>
                </c:pt>
                <c:pt idx="14">
                  <c:v>84</c:v>
                </c:pt>
                <c:pt idx="15">
                  <c:v>51</c:v>
                </c:pt>
                <c:pt idx="16">
                  <c:v>18</c:v>
                </c:pt>
                <c:pt idx="17">
                  <c:v>30</c:v>
                </c:pt>
              </c:numCache>
            </c:numRef>
          </c:val>
          <c:extLst>
            <c:ext xmlns:c16="http://schemas.microsoft.com/office/drawing/2014/chart" uri="{C3380CC4-5D6E-409C-BE32-E72D297353CC}">
              <c16:uniqueId val="{00000000-ADE3-4972-A116-5A39200DEE5B}"/>
            </c:ext>
          </c:extLst>
        </c:ser>
        <c:ser>
          <c:idx val="1"/>
          <c:order val="1"/>
          <c:tx>
            <c:strRef>
              <c:f>Målförslag!$C$21</c:f>
              <c:strCache>
                <c:ptCount val="1"/>
                <c:pt idx="0">
                  <c:v>2025</c:v>
                </c:pt>
              </c:strCache>
            </c:strRef>
          </c:tx>
          <c:spPr>
            <a:solidFill>
              <a:schemeClr val="accent1">
                <a:tint val="52000"/>
              </a:schemeClr>
            </a:solidFill>
            <a:ln>
              <a:noFill/>
            </a:ln>
            <a:effectLst/>
          </c:spPr>
          <c:invertIfNegative val="0"/>
          <c:cat>
            <c:strRef>
              <c:f>Målförslag!$A$22:$A$39</c:f>
              <c:strCache>
                <c:ptCount val="18"/>
                <c:pt idx="0">
                  <c:v>Spannmål</c:v>
                </c:pt>
                <c:pt idx="1">
                  <c:v>Rapsfrö</c:v>
                </c:pt>
                <c:pt idx="2">
                  <c:v>Baljväxter</c:v>
                </c:pt>
                <c:pt idx="3">
                  <c:v>Matpotatis</c:v>
                </c:pt>
                <c:pt idx="4">
                  <c:v>Stärkelsepotatis</c:v>
                </c:pt>
                <c:pt idx="5">
                  <c:v>Socker</c:v>
                </c:pt>
                <c:pt idx="6">
                  <c:v>Kött totalt</c:v>
                </c:pt>
                <c:pt idx="7">
                  <c:v>Griskött</c:v>
                </c:pt>
                <c:pt idx="8">
                  <c:v>Nötkött</c:v>
                </c:pt>
                <c:pt idx="9">
                  <c:v>Får- och lammkött</c:v>
                </c:pt>
                <c:pt idx="10">
                  <c:v>Matfågel</c:v>
                </c:pt>
                <c:pt idx="11">
                  <c:v>Mjölk</c:v>
                </c:pt>
                <c:pt idx="12">
                  <c:v>Ägg</c:v>
                </c:pt>
                <c:pt idx="13">
                  <c:v>Morot</c:v>
                </c:pt>
                <c:pt idx="14">
                  <c:v>Matlök</c:v>
                </c:pt>
                <c:pt idx="15">
                  <c:v>Huvudkål</c:v>
                </c:pt>
                <c:pt idx="16">
                  <c:v>Tomat</c:v>
                </c:pt>
                <c:pt idx="17">
                  <c:v>Äpple</c:v>
                </c:pt>
              </c:strCache>
            </c:strRef>
          </c:cat>
          <c:val>
            <c:numRef>
              <c:f>Målförslag!$C$22:$C$39</c:f>
              <c:numCache>
                <c:formatCode>General</c:formatCode>
                <c:ptCount val="18"/>
                <c:pt idx="0">
                  <c:v>150</c:v>
                </c:pt>
                <c:pt idx="1">
                  <c:v>93</c:v>
                </c:pt>
                <c:pt idx="2">
                  <c:v>98</c:v>
                </c:pt>
                <c:pt idx="3">
                  <c:v>90</c:v>
                </c:pt>
                <c:pt idx="4">
                  <c:v>100</c:v>
                </c:pt>
                <c:pt idx="5">
                  <c:v>103</c:v>
                </c:pt>
                <c:pt idx="6">
                  <c:v>70</c:v>
                </c:pt>
                <c:pt idx="7">
                  <c:v>81</c:v>
                </c:pt>
                <c:pt idx="8">
                  <c:v>54</c:v>
                </c:pt>
                <c:pt idx="9">
                  <c:v>23</c:v>
                </c:pt>
                <c:pt idx="10">
                  <c:v>75</c:v>
                </c:pt>
                <c:pt idx="11">
                  <c:v>73</c:v>
                </c:pt>
                <c:pt idx="12">
                  <c:v>97</c:v>
                </c:pt>
                <c:pt idx="13">
                  <c:v>99</c:v>
                </c:pt>
                <c:pt idx="14">
                  <c:v>87</c:v>
                </c:pt>
                <c:pt idx="15">
                  <c:v>52</c:v>
                </c:pt>
                <c:pt idx="16">
                  <c:v>19</c:v>
                </c:pt>
                <c:pt idx="17">
                  <c:v>31</c:v>
                </c:pt>
              </c:numCache>
            </c:numRef>
          </c:val>
          <c:extLst>
            <c:ext xmlns:c16="http://schemas.microsoft.com/office/drawing/2014/chart" uri="{C3380CC4-5D6E-409C-BE32-E72D297353CC}">
              <c16:uniqueId val="{00000001-ADE3-4972-A116-5A39200DEE5B}"/>
            </c:ext>
          </c:extLst>
        </c:ser>
        <c:ser>
          <c:idx val="6"/>
          <c:order val="6"/>
          <c:tx>
            <c:strRef>
              <c:f>Målförslag!$H$21</c:f>
              <c:strCache>
                <c:ptCount val="1"/>
                <c:pt idx="0">
                  <c:v>Delmål 2030</c:v>
                </c:pt>
              </c:strCache>
            </c:strRef>
          </c:tx>
          <c:spPr>
            <a:solidFill>
              <a:schemeClr val="accent1">
                <a:shade val="94000"/>
              </a:schemeClr>
            </a:solidFill>
            <a:ln>
              <a:noFill/>
            </a:ln>
            <a:effectLst/>
          </c:spPr>
          <c:invertIfNegative val="0"/>
          <c:cat>
            <c:strRef>
              <c:f>Målförslag!$A$22:$A$39</c:f>
              <c:strCache>
                <c:ptCount val="18"/>
                <c:pt idx="0">
                  <c:v>Spannmål</c:v>
                </c:pt>
                <c:pt idx="1">
                  <c:v>Rapsfrö</c:v>
                </c:pt>
                <c:pt idx="2">
                  <c:v>Baljväxter</c:v>
                </c:pt>
                <c:pt idx="3">
                  <c:v>Matpotatis</c:v>
                </c:pt>
                <c:pt idx="4">
                  <c:v>Stärkelsepotatis</c:v>
                </c:pt>
                <c:pt idx="5">
                  <c:v>Socker</c:v>
                </c:pt>
                <c:pt idx="6">
                  <c:v>Kött totalt</c:v>
                </c:pt>
                <c:pt idx="7">
                  <c:v>Griskött</c:v>
                </c:pt>
                <c:pt idx="8">
                  <c:v>Nötkött</c:v>
                </c:pt>
                <c:pt idx="9">
                  <c:v>Får- och lammkött</c:v>
                </c:pt>
                <c:pt idx="10">
                  <c:v>Matfågel</c:v>
                </c:pt>
                <c:pt idx="11">
                  <c:v>Mjölk</c:v>
                </c:pt>
                <c:pt idx="12">
                  <c:v>Ägg</c:v>
                </c:pt>
                <c:pt idx="13">
                  <c:v>Morot</c:v>
                </c:pt>
                <c:pt idx="14">
                  <c:v>Matlök</c:v>
                </c:pt>
                <c:pt idx="15">
                  <c:v>Huvudkål</c:v>
                </c:pt>
                <c:pt idx="16">
                  <c:v>Tomat</c:v>
                </c:pt>
                <c:pt idx="17">
                  <c:v>Äpple</c:v>
                </c:pt>
              </c:strCache>
            </c:strRef>
          </c:cat>
          <c:val>
            <c:numRef>
              <c:f>Målförslag!$H$22:$H$39</c:f>
              <c:numCache>
                <c:formatCode>General</c:formatCode>
                <c:ptCount val="18"/>
                <c:pt idx="0">
                  <c:v>127</c:v>
                </c:pt>
                <c:pt idx="1">
                  <c:v>98</c:v>
                </c:pt>
                <c:pt idx="2">
                  <c:v>106</c:v>
                </c:pt>
                <c:pt idx="3">
                  <c:v>96</c:v>
                </c:pt>
                <c:pt idx="4">
                  <c:v>110</c:v>
                </c:pt>
                <c:pt idx="5">
                  <c:v>95</c:v>
                </c:pt>
                <c:pt idx="6">
                  <c:v>75</c:v>
                </c:pt>
                <c:pt idx="7">
                  <c:v>88</c:v>
                </c:pt>
                <c:pt idx="8">
                  <c:v>61</c:v>
                </c:pt>
                <c:pt idx="9">
                  <c:v>28</c:v>
                </c:pt>
                <c:pt idx="10">
                  <c:v>78</c:v>
                </c:pt>
                <c:pt idx="11">
                  <c:v>78</c:v>
                </c:pt>
                <c:pt idx="12">
                  <c:v>96</c:v>
                </c:pt>
                <c:pt idx="13">
                  <c:v>95</c:v>
                </c:pt>
                <c:pt idx="14">
                  <c:v>87</c:v>
                </c:pt>
                <c:pt idx="15">
                  <c:v>67</c:v>
                </c:pt>
                <c:pt idx="16">
                  <c:v>29</c:v>
                </c:pt>
                <c:pt idx="17">
                  <c:v>39</c:v>
                </c:pt>
              </c:numCache>
            </c:numRef>
          </c:val>
          <c:extLst>
            <c:ext xmlns:c16="http://schemas.microsoft.com/office/drawing/2014/chart" uri="{C3380CC4-5D6E-409C-BE32-E72D297353CC}">
              <c16:uniqueId val="{00000006-ADE3-4972-A116-5A39200DEE5B}"/>
            </c:ext>
          </c:extLst>
        </c:ser>
        <c:ser>
          <c:idx val="11"/>
          <c:order val="11"/>
          <c:tx>
            <c:strRef>
              <c:f>Målförslag!$M$21</c:f>
              <c:strCache>
                <c:ptCount val="1"/>
                <c:pt idx="0">
                  <c:v>Slutmål 2035</c:v>
                </c:pt>
              </c:strCache>
            </c:strRef>
          </c:tx>
          <c:spPr>
            <a:solidFill>
              <a:schemeClr val="accent1">
                <a:shade val="40000"/>
              </a:schemeClr>
            </a:solidFill>
            <a:ln>
              <a:noFill/>
            </a:ln>
            <a:effectLst/>
          </c:spPr>
          <c:invertIfNegative val="0"/>
          <c:dLbls>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Målförslag!$A$22:$A$39</c:f>
              <c:strCache>
                <c:ptCount val="18"/>
                <c:pt idx="0">
                  <c:v>Spannmål</c:v>
                </c:pt>
                <c:pt idx="1">
                  <c:v>Rapsfrö</c:v>
                </c:pt>
                <c:pt idx="2">
                  <c:v>Baljväxter</c:v>
                </c:pt>
                <c:pt idx="3">
                  <c:v>Matpotatis</c:v>
                </c:pt>
                <c:pt idx="4">
                  <c:v>Stärkelsepotatis</c:v>
                </c:pt>
                <c:pt idx="5">
                  <c:v>Socker</c:v>
                </c:pt>
                <c:pt idx="6">
                  <c:v>Kött totalt</c:v>
                </c:pt>
                <c:pt idx="7">
                  <c:v>Griskött</c:v>
                </c:pt>
                <c:pt idx="8">
                  <c:v>Nötkött</c:v>
                </c:pt>
                <c:pt idx="9">
                  <c:v>Får- och lammkött</c:v>
                </c:pt>
                <c:pt idx="10">
                  <c:v>Matfågel</c:v>
                </c:pt>
                <c:pt idx="11">
                  <c:v>Mjölk</c:v>
                </c:pt>
                <c:pt idx="12">
                  <c:v>Ägg</c:v>
                </c:pt>
                <c:pt idx="13">
                  <c:v>Morot</c:v>
                </c:pt>
                <c:pt idx="14">
                  <c:v>Matlök</c:v>
                </c:pt>
                <c:pt idx="15">
                  <c:v>Huvudkål</c:v>
                </c:pt>
                <c:pt idx="16">
                  <c:v>Tomat</c:v>
                </c:pt>
                <c:pt idx="17">
                  <c:v>Äpple</c:v>
                </c:pt>
              </c:strCache>
            </c:strRef>
          </c:cat>
          <c:val>
            <c:numRef>
              <c:f>Målförslag!$M$22:$M$39</c:f>
              <c:numCache>
                <c:formatCode>General</c:formatCode>
                <c:ptCount val="18"/>
                <c:pt idx="0">
                  <c:v>140</c:v>
                </c:pt>
                <c:pt idx="1">
                  <c:v>110</c:v>
                </c:pt>
                <c:pt idx="2">
                  <c:v>115</c:v>
                </c:pt>
                <c:pt idx="3">
                  <c:v>100</c:v>
                </c:pt>
                <c:pt idx="4">
                  <c:v>120</c:v>
                </c:pt>
                <c:pt idx="5">
                  <c:v>100</c:v>
                </c:pt>
                <c:pt idx="6">
                  <c:v>80</c:v>
                </c:pt>
                <c:pt idx="7">
                  <c:v>95</c:v>
                </c:pt>
                <c:pt idx="8">
                  <c:v>65</c:v>
                </c:pt>
                <c:pt idx="9">
                  <c:v>30</c:v>
                </c:pt>
                <c:pt idx="10">
                  <c:v>85</c:v>
                </c:pt>
                <c:pt idx="11">
                  <c:v>85</c:v>
                </c:pt>
                <c:pt idx="12">
                  <c:v>105</c:v>
                </c:pt>
                <c:pt idx="13">
                  <c:v>95</c:v>
                </c:pt>
                <c:pt idx="14">
                  <c:v>90</c:v>
                </c:pt>
                <c:pt idx="15">
                  <c:v>85</c:v>
                </c:pt>
                <c:pt idx="16">
                  <c:v>40</c:v>
                </c:pt>
                <c:pt idx="17">
                  <c:v>50</c:v>
                </c:pt>
              </c:numCache>
            </c:numRef>
          </c:val>
          <c:extLst>
            <c:ext xmlns:c16="http://schemas.microsoft.com/office/drawing/2014/chart" uri="{C3380CC4-5D6E-409C-BE32-E72D297353CC}">
              <c16:uniqueId val="{0000000B-ADE3-4972-A116-5A39200DEE5B}"/>
            </c:ext>
          </c:extLst>
        </c:ser>
        <c:dLbls>
          <c:showLegendKey val="0"/>
          <c:showVal val="0"/>
          <c:showCatName val="0"/>
          <c:showSerName val="0"/>
          <c:showPercent val="0"/>
          <c:showBubbleSize val="0"/>
        </c:dLbls>
        <c:gapWidth val="219"/>
        <c:axId val="2078327295"/>
        <c:axId val="2078333535"/>
        <c:extLst>
          <c:ext xmlns:c15="http://schemas.microsoft.com/office/drawing/2012/chart" uri="{02D57815-91ED-43cb-92C2-25804820EDAC}">
            <c15:filteredBarSeries>
              <c15:ser>
                <c:idx val="2"/>
                <c:order val="2"/>
                <c:tx>
                  <c:strRef>
                    <c:extLst>
                      <c:ext uri="{02D57815-91ED-43cb-92C2-25804820EDAC}">
                        <c15:formulaRef>
                          <c15:sqref>Målförslag!$D$21</c15:sqref>
                        </c15:formulaRef>
                      </c:ext>
                    </c:extLst>
                    <c:strCache>
                      <c:ptCount val="1"/>
                      <c:pt idx="0">
                        <c:v>2026</c:v>
                      </c:pt>
                    </c:strCache>
                  </c:strRef>
                </c:tx>
                <c:spPr>
                  <a:solidFill>
                    <a:schemeClr val="accent1">
                      <a:tint val="63000"/>
                    </a:schemeClr>
                  </a:solidFill>
                  <a:ln>
                    <a:noFill/>
                  </a:ln>
                  <a:effectLst/>
                </c:spPr>
                <c:invertIfNegative val="0"/>
                <c:cat>
                  <c:strRef>
                    <c:extLst>
                      <c:ext uri="{02D57815-91ED-43cb-92C2-25804820EDAC}">
                        <c15:formulaRef>
                          <c15:sqref>Målförslag!$A$22:$A$39</c15:sqref>
                        </c15:formulaRef>
                      </c:ext>
                    </c:extLst>
                    <c:strCache>
                      <c:ptCount val="18"/>
                      <c:pt idx="0">
                        <c:v>Spannmål</c:v>
                      </c:pt>
                      <c:pt idx="1">
                        <c:v>Rapsfrö</c:v>
                      </c:pt>
                      <c:pt idx="2">
                        <c:v>Baljväxter</c:v>
                      </c:pt>
                      <c:pt idx="3">
                        <c:v>Matpotatis</c:v>
                      </c:pt>
                      <c:pt idx="4">
                        <c:v>Stärkelsepotatis</c:v>
                      </c:pt>
                      <c:pt idx="5">
                        <c:v>Socker</c:v>
                      </c:pt>
                      <c:pt idx="6">
                        <c:v>Kött totalt</c:v>
                      </c:pt>
                      <c:pt idx="7">
                        <c:v>Griskött</c:v>
                      </c:pt>
                      <c:pt idx="8">
                        <c:v>Nötkött</c:v>
                      </c:pt>
                      <c:pt idx="9">
                        <c:v>Får- och lammkött</c:v>
                      </c:pt>
                      <c:pt idx="10">
                        <c:v>Matfågel</c:v>
                      </c:pt>
                      <c:pt idx="11">
                        <c:v>Mjölk</c:v>
                      </c:pt>
                      <c:pt idx="12">
                        <c:v>Ägg</c:v>
                      </c:pt>
                      <c:pt idx="13">
                        <c:v>Morot</c:v>
                      </c:pt>
                      <c:pt idx="14">
                        <c:v>Matlök</c:v>
                      </c:pt>
                      <c:pt idx="15">
                        <c:v>Huvudkål</c:v>
                      </c:pt>
                      <c:pt idx="16">
                        <c:v>Tomat</c:v>
                      </c:pt>
                      <c:pt idx="17">
                        <c:v>Äpple</c:v>
                      </c:pt>
                    </c:strCache>
                  </c:strRef>
                </c:cat>
                <c:val>
                  <c:numRef>
                    <c:extLst>
                      <c:ext uri="{02D57815-91ED-43cb-92C2-25804820EDAC}">
                        <c15:formulaRef>
                          <c15:sqref>Målförslag!$D$22:$D$39</c15:sqref>
                        </c15:formulaRef>
                      </c:ext>
                    </c:extLst>
                    <c:numCache>
                      <c:formatCode>General</c:formatCode>
                      <c:ptCount val="18"/>
                    </c:numCache>
                  </c:numRef>
                </c:val>
                <c:extLst>
                  <c:ext xmlns:c16="http://schemas.microsoft.com/office/drawing/2014/chart" uri="{C3380CC4-5D6E-409C-BE32-E72D297353CC}">
                    <c16:uniqueId val="{00000002-ADE3-4972-A116-5A39200DEE5B}"/>
                  </c:ext>
                </c:extLst>
              </c15:ser>
            </c15:filteredBarSeries>
            <c15:filteredBarSeries>
              <c15:ser>
                <c:idx val="3"/>
                <c:order val="3"/>
                <c:tx>
                  <c:strRef>
                    <c:extLst>
                      <c:ext xmlns:c15="http://schemas.microsoft.com/office/drawing/2012/chart" uri="{02D57815-91ED-43cb-92C2-25804820EDAC}">
                        <c15:formulaRef>
                          <c15:sqref>Målförslag!$E$21</c15:sqref>
                        </c15:formulaRef>
                      </c:ext>
                    </c:extLst>
                    <c:strCache>
                      <c:ptCount val="1"/>
                      <c:pt idx="0">
                        <c:v>2027</c:v>
                      </c:pt>
                    </c:strCache>
                  </c:strRef>
                </c:tx>
                <c:spPr>
                  <a:solidFill>
                    <a:schemeClr val="accent1">
                      <a:tint val="74000"/>
                    </a:schemeClr>
                  </a:solidFill>
                  <a:ln>
                    <a:noFill/>
                  </a:ln>
                  <a:effectLst/>
                </c:spPr>
                <c:invertIfNegative val="0"/>
                <c:cat>
                  <c:strRef>
                    <c:extLst>
                      <c:ext xmlns:c15="http://schemas.microsoft.com/office/drawing/2012/chart" uri="{02D57815-91ED-43cb-92C2-25804820EDAC}">
                        <c15:formulaRef>
                          <c15:sqref>Målförslag!$A$22:$A$39</c15:sqref>
                        </c15:formulaRef>
                      </c:ext>
                    </c:extLst>
                    <c:strCache>
                      <c:ptCount val="18"/>
                      <c:pt idx="0">
                        <c:v>Spannmål</c:v>
                      </c:pt>
                      <c:pt idx="1">
                        <c:v>Rapsfrö</c:v>
                      </c:pt>
                      <c:pt idx="2">
                        <c:v>Baljväxter</c:v>
                      </c:pt>
                      <c:pt idx="3">
                        <c:v>Matpotatis</c:v>
                      </c:pt>
                      <c:pt idx="4">
                        <c:v>Stärkelsepotatis</c:v>
                      </c:pt>
                      <c:pt idx="5">
                        <c:v>Socker</c:v>
                      </c:pt>
                      <c:pt idx="6">
                        <c:v>Kött totalt</c:v>
                      </c:pt>
                      <c:pt idx="7">
                        <c:v>Griskött</c:v>
                      </c:pt>
                      <c:pt idx="8">
                        <c:v>Nötkött</c:v>
                      </c:pt>
                      <c:pt idx="9">
                        <c:v>Får- och lammkött</c:v>
                      </c:pt>
                      <c:pt idx="10">
                        <c:v>Matfågel</c:v>
                      </c:pt>
                      <c:pt idx="11">
                        <c:v>Mjölk</c:v>
                      </c:pt>
                      <c:pt idx="12">
                        <c:v>Ägg</c:v>
                      </c:pt>
                      <c:pt idx="13">
                        <c:v>Morot</c:v>
                      </c:pt>
                      <c:pt idx="14">
                        <c:v>Matlök</c:v>
                      </c:pt>
                      <c:pt idx="15">
                        <c:v>Huvudkål</c:v>
                      </c:pt>
                      <c:pt idx="16">
                        <c:v>Tomat</c:v>
                      </c:pt>
                      <c:pt idx="17">
                        <c:v>Äpple</c:v>
                      </c:pt>
                    </c:strCache>
                  </c:strRef>
                </c:cat>
                <c:val>
                  <c:numRef>
                    <c:extLst>
                      <c:ext xmlns:c15="http://schemas.microsoft.com/office/drawing/2012/chart" uri="{02D57815-91ED-43cb-92C2-25804820EDAC}">
                        <c15:formulaRef>
                          <c15:sqref>Målförslag!$E$22:$E$39</c15:sqref>
                        </c15:formulaRef>
                      </c:ext>
                    </c:extLst>
                    <c:numCache>
                      <c:formatCode>General</c:formatCode>
                      <c:ptCount val="18"/>
                    </c:numCache>
                  </c:numRef>
                </c:val>
                <c:extLst xmlns:c15="http://schemas.microsoft.com/office/drawing/2012/chart">
                  <c:ext xmlns:c16="http://schemas.microsoft.com/office/drawing/2014/chart" uri="{C3380CC4-5D6E-409C-BE32-E72D297353CC}">
                    <c16:uniqueId val="{00000003-ADE3-4972-A116-5A39200DEE5B}"/>
                  </c:ext>
                </c:extLst>
              </c15:ser>
            </c15:filteredBarSeries>
            <c15:filteredBarSeries>
              <c15:ser>
                <c:idx val="4"/>
                <c:order val="4"/>
                <c:tx>
                  <c:strRef>
                    <c:extLst>
                      <c:ext xmlns:c15="http://schemas.microsoft.com/office/drawing/2012/chart" uri="{02D57815-91ED-43cb-92C2-25804820EDAC}">
                        <c15:formulaRef>
                          <c15:sqref>Målförslag!$F$21</c15:sqref>
                        </c15:formulaRef>
                      </c:ext>
                    </c:extLst>
                    <c:strCache>
                      <c:ptCount val="1"/>
                      <c:pt idx="0">
                        <c:v>2028</c:v>
                      </c:pt>
                    </c:strCache>
                  </c:strRef>
                </c:tx>
                <c:spPr>
                  <a:solidFill>
                    <a:schemeClr val="accent1">
                      <a:tint val="84000"/>
                    </a:schemeClr>
                  </a:solidFill>
                  <a:ln>
                    <a:noFill/>
                  </a:ln>
                  <a:effectLst/>
                </c:spPr>
                <c:invertIfNegative val="0"/>
                <c:cat>
                  <c:strRef>
                    <c:extLst>
                      <c:ext xmlns:c15="http://schemas.microsoft.com/office/drawing/2012/chart" uri="{02D57815-91ED-43cb-92C2-25804820EDAC}">
                        <c15:formulaRef>
                          <c15:sqref>Målförslag!$A$22:$A$39</c15:sqref>
                        </c15:formulaRef>
                      </c:ext>
                    </c:extLst>
                    <c:strCache>
                      <c:ptCount val="18"/>
                      <c:pt idx="0">
                        <c:v>Spannmål</c:v>
                      </c:pt>
                      <c:pt idx="1">
                        <c:v>Rapsfrö</c:v>
                      </c:pt>
                      <c:pt idx="2">
                        <c:v>Baljväxter</c:v>
                      </c:pt>
                      <c:pt idx="3">
                        <c:v>Matpotatis</c:v>
                      </c:pt>
                      <c:pt idx="4">
                        <c:v>Stärkelsepotatis</c:v>
                      </c:pt>
                      <c:pt idx="5">
                        <c:v>Socker</c:v>
                      </c:pt>
                      <c:pt idx="6">
                        <c:v>Kött totalt</c:v>
                      </c:pt>
                      <c:pt idx="7">
                        <c:v>Griskött</c:v>
                      </c:pt>
                      <c:pt idx="8">
                        <c:v>Nötkött</c:v>
                      </c:pt>
                      <c:pt idx="9">
                        <c:v>Får- och lammkött</c:v>
                      </c:pt>
                      <c:pt idx="10">
                        <c:v>Matfågel</c:v>
                      </c:pt>
                      <c:pt idx="11">
                        <c:v>Mjölk</c:v>
                      </c:pt>
                      <c:pt idx="12">
                        <c:v>Ägg</c:v>
                      </c:pt>
                      <c:pt idx="13">
                        <c:v>Morot</c:v>
                      </c:pt>
                      <c:pt idx="14">
                        <c:v>Matlök</c:v>
                      </c:pt>
                      <c:pt idx="15">
                        <c:v>Huvudkål</c:v>
                      </c:pt>
                      <c:pt idx="16">
                        <c:v>Tomat</c:v>
                      </c:pt>
                      <c:pt idx="17">
                        <c:v>Äpple</c:v>
                      </c:pt>
                    </c:strCache>
                  </c:strRef>
                </c:cat>
                <c:val>
                  <c:numRef>
                    <c:extLst>
                      <c:ext xmlns:c15="http://schemas.microsoft.com/office/drawing/2012/chart" uri="{02D57815-91ED-43cb-92C2-25804820EDAC}">
                        <c15:formulaRef>
                          <c15:sqref>Målförslag!$F$22:$F$39</c15:sqref>
                        </c15:formulaRef>
                      </c:ext>
                    </c:extLst>
                    <c:numCache>
                      <c:formatCode>General</c:formatCode>
                      <c:ptCount val="18"/>
                    </c:numCache>
                  </c:numRef>
                </c:val>
                <c:extLst xmlns:c15="http://schemas.microsoft.com/office/drawing/2012/chart">
                  <c:ext xmlns:c16="http://schemas.microsoft.com/office/drawing/2014/chart" uri="{C3380CC4-5D6E-409C-BE32-E72D297353CC}">
                    <c16:uniqueId val="{00000004-ADE3-4972-A116-5A39200DEE5B}"/>
                  </c:ext>
                </c:extLst>
              </c15:ser>
            </c15:filteredBarSeries>
            <c15:filteredBarSeries>
              <c15:ser>
                <c:idx val="5"/>
                <c:order val="5"/>
                <c:tx>
                  <c:strRef>
                    <c:extLst>
                      <c:ext xmlns:c15="http://schemas.microsoft.com/office/drawing/2012/chart" uri="{02D57815-91ED-43cb-92C2-25804820EDAC}">
                        <c15:formulaRef>
                          <c15:sqref>Målförslag!$G$21</c15:sqref>
                        </c15:formulaRef>
                      </c:ext>
                    </c:extLst>
                    <c:strCache>
                      <c:ptCount val="1"/>
                      <c:pt idx="0">
                        <c:v>2029</c:v>
                      </c:pt>
                    </c:strCache>
                  </c:strRef>
                </c:tx>
                <c:spPr>
                  <a:solidFill>
                    <a:schemeClr val="accent1">
                      <a:tint val="95000"/>
                    </a:schemeClr>
                  </a:solidFill>
                  <a:ln>
                    <a:noFill/>
                  </a:ln>
                  <a:effectLst/>
                </c:spPr>
                <c:invertIfNegative val="0"/>
                <c:cat>
                  <c:strRef>
                    <c:extLst>
                      <c:ext xmlns:c15="http://schemas.microsoft.com/office/drawing/2012/chart" uri="{02D57815-91ED-43cb-92C2-25804820EDAC}">
                        <c15:formulaRef>
                          <c15:sqref>Målförslag!$A$22:$A$39</c15:sqref>
                        </c15:formulaRef>
                      </c:ext>
                    </c:extLst>
                    <c:strCache>
                      <c:ptCount val="18"/>
                      <c:pt idx="0">
                        <c:v>Spannmål</c:v>
                      </c:pt>
                      <c:pt idx="1">
                        <c:v>Rapsfrö</c:v>
                      </c:pt>
                      <c:pt idx="2">
                        <c:v>Baljväxter</c:v>
                      </c:pt>
                      <c:pt idx="3">
                        <c:v>Matpotatis</c:v>
                      </c:pt>
                      <c:pt idx="4">
                        <c:v>Stärkelsepotatis</c:v>
                      </c:pt>
                      <c:pt idx="5">
                        <c:v>Socker</c:v>
                      </c:pt>
                      <c:pt idx="6">
                        <c:v>Kött totalt</c:v>
                      </c:pt>
                      <c:pt idx="7">
                        <c:v>Griskött</c:v>
                      </c:pt>
                      <c:pt idx="8">
                        <c:v>Nötkött</c:v>
                      </c:pt>
                      <c:pt idx="9">
                        <c:v>Får- och lammkött</c:v>
                      </c:pt>
                      <c:pt idx="10">
                        <c:v>Matfågel</c:v>
                      </c:pt>
                      <c:pt idx="11">
                        <c:v>Mjölk</c:v>
                      </c:pt>
                      <c:pt idx="12">
                        <c:v>Ägg</c:v>
                      </c:pt>
                      <c:pt idx="13">
                        <c:v>Morot</c:v>
                      </c:pt>
                      <c:pt idx="14">
                        <c:v>Matlök</c:v>
                      </c:pt>
                      <c:pt idx="15">
                        <c:v>Huvudkål</c:v>
                      </c:pt>
                      <c:pt idx="16">
                        <c:v>Tomat</c:v>
                      </c:pt>
                      <c:pt idx="17">
                        <c:v>Äpple</c:v>
                      </c:pt>
                    </c:strCache>
                  </c:strRef>
                </c:cat>
                <c:val>
                  <c:numRef>
                    <c:extLst>
                      <c:ext xmlns:c15="http://schemas.microsoft.com/office/drawing/2012/chart" uri="{02D57815-91ED-43cb-92C2-25804820EDAC}">
                        <c15:formulaRef>
                          <c15:sqref>Målförslag!$G$22:$G$39</c15:sqref>
                        </c15:formulaRef>
                      </c:ext>
                    </c:extLst>
                    <c:numCache>
                      <c:formatCode>General</c:formatCode>
                      <c:ptCount val="18"/>
                    </c:numCache>
                  </c:numRef>
                </c:val>
                <c:extLst xmlns:c15="http://schemas.microsoft.com/office/drawing/2012/chart">
                  <c:ext xmlns:c16="http://schemas.microsoft.com/office/drawing/2014/chart" uri="{C3380CC4-5D6E-409C-BE32-E72D297353CC}">
                    <c16:uniqueId val="{00000005-ADE3-4972-A116-5A39200DEE5B}"/>
                  </c:ext>
                </c:extLst>
              </c15:ser>
            </c15:filteredBarSeries>
            <c15:filteredBarSeries>
              <c15:ser>
                <c:idx val="7"/>
                <c:order val="7"/>
                <c:tx>
                  <c:strRef>
                    <c:extLst>
                      <c:ext xmlns:c15="http://schemas.microsoft.com/office/drawing/2012/chart" uri="{02D57815-91ED-43cb-92C2-25804820EDAC}">
                        <c15:formulaRef>
                          <c15:sqref>Målförslag!$I$21</c15:sqref>
                        </c15:formulaRef>
                      </c:ext>
                    </c:extLst>
                    <c:strCache>
                      <c:ptCount val="1"/>
                      <c:pt idx="0">
                        <c:v>2031</c:v>
                      </c:pt>
                    </c:strCache>
                  </c:strRef>
                </c:tx>
                <c:spPr>
                  <a:solidFill>
                    <a:schemeClr val="accent1">
                      <a:shade val="83000"/>
                    </a:schemeClr>
                  </a:solidFill>
                  <a:ln>
                    <a:noFill/>
                  </a:ln>
                  <a:effectLst/>
                </c:spPr>
                <c:invertIfNegative val="0"/>
                <c:cat>
                  <c:strRef>
                    <c:extLst>
                      <c:ext xmlns:c15="http://schemas.microsoft.com/office/drawing/2012/chart" uri="{02D57815-91ED-43cb-92C2-25804820EDAC}">
                        <c15:formulaRef>
                          <c15:sqref>Målförslag!$A$22:$A$39</c15:sqref>
                        </c15:formulaRef>
                      </c:ext>
                    </c:extLst>
                    <c:strCache>
                      <c:ptCount val="18"/>
                      <c:pt idx="0">
                        <c:v>Spannmål</c:v>
                      </c:pt>
                      <c:pt idx="1">
                        <c:v>Rapsfrö</c:v>
                      </c:pt>
                      <c:pt idx="2">
                        <c:v>Baljväxter</c:v>
                      </c:pt>
                      <c:pt idx="3">
                        <c:v>Matpotatis</c:v>
                      </c:pt>
                      <c:pt idx="4">
                        <c:v>Stärkelsepotatis</c:v>
                      </c:pt>
                      <c:pt idx="5">
                        <c:v>Socker</c:v>
                      </c:pt>
                      <c:pt idx="6">
                        <c:v>Kött totalt</c:v>
                      </c:pt>
                      <c:pt idx="7">
                        <c:v>Griskött</c:v>
                      </c:pt>
                      <c:pt idx="8">
                        <c:v>Nötkött</c:v>
                      </c:pt>
                      <c:pt idx="9">
                        <c:v>Får- och lammkött</c:v>
                      </c:pt>
                      <c:pt idx="10">
                        <c:v>Matfågel</c:v>
                      </c:pt>
                      <c:pt idx="11">
                        <c:v>Mjölk</c:v>
                      </c:pt>
                      <c:pt idx="12">
                        <c:v>Ägg</c:v>
                      </c:pt>
                      <c:pt idx="13">
                        <c:v>Morot</c:v>
                      </c:pt>
                      <c:pt idx="14">
                        <c:v>Matlök</c:v>
                      </c:pt>
                      <c:pt idx="15">
                        <c:v>Huvudkål</c:v>
                      </c:pt>
                      <c:pt idx="16">
                        <c:v>Tomat</c:v>
                      </c:pt>
                      <c:pt idx="17">
                        <c:v>Äpple</c:v>
                      </c:pt>
                    </c:strCache>
                  </c:strRef>
                </c:cat>
                <c:val>
                  <c:numRef>
                    <c:extLst>
                      <c:ext xmlns:c15="http://schemas.microsoft.com/office/drawing/2012/chart" uri="{02D57815-91ED-43cb-92C2-25804820EDAC}">
                        <c15:formulaRef>
                          <c15:sqref>Målförslag!$I$22:$I$39</c15:sqref>
                        </c15:formulaRef>
                      </c:ext>
                    </c:extLst>
                    <c:numCache>
                      <c:formatCode>General</c:formatCode>
                      <c:ptCount val="18"/>
                    </c:numCache>
                  </c:numRef>
                </c:val>
                <c:extLst xmlns:c15="http://schemas.microsoft.com/office/drawing/2012/chart">
                  <c:ext xmlns:c16="http://schemas.microsoft.com/office/drawing/2014/chart" uri="{C3380CC4-5D6E-409C-BE32-E72D297353CC}">
                    <c16:uniqueId val="{00000007-ADE3-4972-A116-5A39200DEE5B}"/>
                  </c:ext>
                </c:extLst>
              </c15:ser>
            </c15:filteredBarSeries>
            <c15:filteredBarSeries>
              <c15:ser>
                <c:idx val="8"/>
                <c:order val="8"/>
                <c:tx>
                  <c:strRef>
                    <c:extLst>
                      <c:ext xmlns:c15="http://schemas.microsoft.com/office/drawing/2012/chart" uri="{02D57815-91ED-43cb-92C2-25804820EDAC}">
                        <c15:formulaRef>
                          <c15:sqref>Målförslag!$J$21</c15:sqref>
                        </c15:formulaRef>
                      </c:ext>
                    </c:extLst>
                    <c:strCache>
                      <c:ptCount val="1"/>
                      <c:pt idx="0">
                        <c:v>2032</c:v>
                      </c:pt>
                    </c:strCache>
                  </c:strRef>
                </c:tx>
                <c:spPr>
                  <a:solidFill>
                    <a:schemeClr val="accent1">
                      <a:shade val="73000"/>
                    </a:schemeClr>
                  </a:solidFill>
                  <a:ln>
                    <a:noFill/>
                  </a:ln>
                  <a:effectLst/>
                </c:spPr>
                <c:invertIfNegative val="0"/>
                <c:cat>
                  <c:strRef>
                    <c:extLst>
                      <c:ext xmlns:c15="http://schemas.microsoft.com/office/drawing/2012/chart" uri="{02D57815-91ED-43cb-92C2-25804820EDAC}">
                        <c15:formulaRef>
                          <c15:sqref>Målförslag!$A$22:$A$39</c15:sqref>
                        </c15:formulaRef>
                      </c:ext>
                    </c:extLst>
                    <c:strCache>
                      <c:ptCount val="18"/>
                      <c:pt idx="0">
                        <c:v>Spannmål</c:v>
                      </c:pt>
                      <c:pt idx="1">
                        <c:v>Rapsfrö</c:v>
                      </c:pt>
                      <c:pt idx="2">
                        <c:v>Baljväxter</c:v>
                      </c:pt>
                      <c:pt idx="3">
                        <c:v>Matpotatis</c:v>
                      </c:pt>
                      <c:pt idx="4">
                        <c:v>Stärkelsepotatis</c:v>
                      </c:pt>
                      <c:pt idx="5">
                        <c:v>Socker</c:v>
                      </c:pt>
                      <c:pt idx="6">
                        <c:v>Kött totalt</c:v>
                      </c:pt>
                      <c:pt idx="7">
                        <c:v>Griskött</c:v>
                      </c:pt>
                      <c:pt idx="8">
                        <c:v>Nötkött</c:v>
                      </c:pt>
                      <c:pt idx="9">
                        <c:v>Får- och lammkött</c:v>
                      </c:pt>
                      <c:pt idx="10">
                        <c:v>Matfågel</c:v>
                      </c:pt>
                      <c:pt idx="11">
                        <c:v>Mjölk</c:v>
                      </c:pt>
                      <c:pt idx="12">
                        <c:v>Ägg</c:v>
                      </c:pt>
                      <c:pt idx="13">
                        <c:v>Morot</c:v>
                      </c:pt>
                      <c:pt idx="14">
                        <c:v>Matlök</c:v>
                      </c:pt>
                      <c:pt idx="15">
                        <c:v>Huvudkål</c:v>
                      </c:pt>
                      <c:pt idx="16">
                        <c:v>Tomat</c:v>
                      </c:pt>
                      <c:pt idx="17">
                        <c:v>Äpple</c:v>
                      </c:pt>
                    </c:strCache>
                  </c:strRef>
                </c:cat>
                <c:val>
                  <c:numRef>
                    <c:extLst>
                      <c:ext xmlns:c15="http://schemas.microsoft.com/office/drawing/2012/chart" uri="{02D57815-91ED-43cb-92C2-25804820EDAC}">
                        <c15:formulaRef>
                          <c15:sqref>Målförslag!$J$22:$J$39</c15:sqref>
                        </c15:formulaRef>
                      </c:ext>
                    </c:extLst>
                    <c:numCache>
                      <c:formatCode>General</c:formatCode>
                      <c:ptCount val="18"/>
                    </c:numCache>
                  </c:numRef>
                </c:val>
                <c:extLst xmlns:c15="http://schemas.microsoft.com/office/drawing/2012/chart">
                  <c:ext xmlns:c16="http://schemas.microsoft.com/office/drawing/2014/chart" uri="{C3380CC4-5D6E-409C-BE32-E72D297353CC}">
                    <c16:uniqueId val="{00000008-ADE3-4972-A116-5A39200DEE5B}"/>
                  </c:ext>
                </c:extLst>
              </c15:ser>
            </c15:filteredBarSeries>
            <c15:filteredBarSeries>
              <c15:ser>
                <c:idx val="9"/>
                <c:order val="9"/>
                <c:tx>
                  <c:strRef>
                    <c:extLst>
                      <c:ext xmlns:c15="http://schemas.microsoft.com/office/drawing/2012/chart" uri="{02D57815-91ED-43cb-92C2-25804820EDAC}">
                        <c15:formulaRef>
                          <c15:sqref>Målförslag!$K$21</c15:sqref>
                        </c15:formulaRef>
                      </c:ext>
                    </c:extLst>
                    <c:strCache>
                      <c:ptCount val="1"/>
                      <c:pt idx="0">
                        <c:v>2033</c:v>
                      </c:pt>
                    </c:strCache>
                  </c:strRef>
                </c:tx>
                <c:spPr>
                  <a:solidFill>
                    <a:schemeClr val="accent1">
                      <a:shade val="62000"/>
                    </a:schemeClr>
                  </a:solidFill>
                  <a:ln>
                    <a:noFill/>
                  </a:ln>
                  <a:effectLst/>
                </c:spPr>
                <c:invertIfNegative val="0"/>
                <c:cat>
                  <c:strRef>
                    <c:extLst>
                      <c:ext xmlns:c15="http://schemas.microsoft.com/office/drawing/2012/chart" uri="{02D57815-91ED-43cb-92C2-25804820EDAC}">
                        <c15:formulaRef>
                          <c15:sqref>Målförslag!$A$22:$A$39</c15:sqref>
                        </c15:formulaRef>
                      </c:ext>
                    </c:extLst>
                    <c:strCache>
                      <c:ptCount val="18"/>
                      <c:pt idx="0">
                        <c:v>Spannmål</c:v>
                      </c:pt>
                      <c:pt idx="1">
                        <c:v>Rapsfrö</c:v>
                      </c:pt>
                      <c:pt idx="2">
                        <c:v>Baljväxter</c:v>
                      </c:pt>
                      <c:pt idx="3">
                        <c:v>Matpotatis</c:v>
                      </c:pt>
                      <c:pt idx="4">
                        <c:v>Stärkelsepotatis</c:v>
                      </c:pt>
                      <c:pt idx="5">
                        <c:v>Socker</c:v>
                      </c:pt>
                      <c:pt idx="6">
                        <c:v>Kött totalt</c:v>
                      </c:pt>
                      <c:pt idx="7">
                        <c:v>Griskött</c:v>
                      </c:pt>
                      <c:pt idx="8">
                        <c:v>Nötkött</c:v>
                      </c:pt>
                      <c:pt idx="9">
                        <c:v>Får- och lammkött</c:v>
                      </c:pt>
                      <c:pt idx="10">
                        <c:v>Matfågel</c:v>
                      </c:pt>
                      <c:pt idx="11">
                        <c:v>Mjölk</c:v>
                      </c:pt>
                      <c:pt idx="12">
                        <c:v>Ägg</c:v>
                      </c:pt>
                      <c:pt idx="13">
                        <c:v>Morot</c:v>
                      </c:pt>
                      <c:pt idx="14">
                        <c:v>Matlök</c:v>
                      </c:pt>
                      <c:pt idx="15">
                        <c:v>Huvudkål</c:v>
                      </c:pt>
                      <c:pt idx="16">
                        <c:v>Tomat</c:v>
                      </c:pt>
                      <c:pt idx="17">
                        <c:v>Äpple</c:v>
                      </c:pt>
                    </c:strCache>
                  </c:strRef>
                </c:cat>
                <c:val>
                  <c:numRef>
                    <c:extLst>
                      <c:ext xmlns:c15="http://schemas.microsoft.com/office/drawing/2012/chart" uri="{02D57815-91ED-43cb-92C2-25804820EDAC}">
                        <c15:formulaRef>
                          <c15:sqref>Målförslag!$K$22:$K$39</c15:sqref>
                        </c15:formulaRef>
                      </c:ext>
                    </c:extLst>
                    <c:numCache>
                      <c:formatCode>General</c:formatCode>
                      <c:ptCount val="18"/>
                    </c:numCache>
                  </c:numRef>
                </c:val>
                <c:extLst xmlns:c15="http://schemas.microsoft.com/office/drawing/2012/chart">
                  <c:ext xmlns:c16="http://schemas.microsoft.com/office/drawing/2014/chart" uri="{C3380CC4-5D6E-409C-BE32-E72D297353CC}">
                    <c16:uniqueId val="{00000009-ADE3-4972-A116-5A39200DEE5B}"/>
                  </c:ext>
                </c:extLst>
              </c15:ser>
            </c15:filteredBarSeries>
            <c15:filteredBarSeries>
              <c15:ser>
                <c:idx val="10"/>
                <c:order val="10"/>
                <c:tx>
                  <c:strRef>
                    <c:extLst>
                      <c:ext xmlns:c15="http://schemas.microsoft.com/office/drawing/2012/chart" uri="{02D57815-91ED-43cb-92C2-25804820EDAC}">
                        <c15:formulaRef>
                          <c15:sqref>Målförslag!$L$21</c15:sqref>
                        </c15:formulaRef>
                      </c:ext>
                    </c:extLst>
                    <c:strCache>
                      <c:ptCount val="1"/>
                      <c:pt idx="0">
                        <c:v>2034</c:v>
                      </c:pt>
                    </c:strCache>
                  </c:strRef>
                </c:tx>
                <c:spPr>
                  <a:solidFill>
                    <a:schemeClr val="accent1">
                      <a:shade val="51000"/>
                    </a:schemeClr>
                  </a:solidFill>
                  <a:ln>
                    <a:noFill/>
                  </a:ln>
                  <a:effectLst/>
                </c:spPr>
                <c:invertIfNegative val="0"/>
                <c:cat>
                  <c:strRef>
                    <c:extLst>
                      <c:ext xmlns:c15="http://schemas.microsoft.com/office/drawing/2012/chart" uri="{02D57815-91ED-43cb-92C2-25804820EDAC}">
                        <c15:formulaRef>
                          <c15:sqref>Målförslag!$A$22:$A$39</c15:sqref>
                        </c15:formulaRef>
                      </c:ext>
                    </c:extLst>
                    <c:strCache>
                      <c:ptCount val="18"/>
                      <c:pt idx="0">
                        <c:v>Spannmål</c:v>
                      </c:pt>
                      <c:pt idx="1">
                        <c:v>Rapsfrö</c:v>
                      </c:pt>
                      <c:pt idx="2">
                        <c:v>Baljväxter</c:v>
                      </c:pt>
                      <c:pt idx="3">
                        <c:v>Matpotatis</c:v>
                      </c:pt>
                      <c:pt idx="4">
                        <c:v>Stärkelsepotatis</c:v>
                      </c:pt>
                      <c:pt idx="5">
                        <c:v>Socker</c:v>
                      </c:pt>
                      <c:pt idx="6">
                        <c:v>Kött totalt</c:v>
                      </c:pt>
                      <c:pt idx="7">
                        <c:v>Griskött</c:v>
                      </c:pt>
                      <c:pt idx="8">
                        <c:v>Nötkött</c:v>
                      </c:pt>
                      <c:pt idx="9">
                        <c:v>Får- och lammkött</c:v>
                      </c:pt>
                      <c:pt idx="10">
                        <c:v>Matfågel</c:v>
                      </c:pt>
                      <c:pt idx="11">
                        <c:v>Mjölk</c:v>
                      </c:pt>
                      <c:pt idx="12">
                        <c:v>Ägg</c:v>
                      </c:pt>
                      <c:pt idx="13">
                        <c:v>Morot</c:v>
                      </c:pt>
                      <c:pt idx="14">
                        <c:v>Matlök</c:v>
                      </c:pt>
                      <c:pt idx="15">
                        <c:v>Huvudkål</c:v>
                      </c:pt>
                      <c:pt idx="16">
                        <c:v>Tomat</c:v>
                      </c:pt>
                      <c:pt idx="17">
                        <c:v>Äpple</c:v>
                      </c:pt>
                    </c:strCache>
                  </c:strRef>
                </c:cat>
                <c:val>
                  <c:numRef>
                    <c:extLst>
                      <c:ext xmlns:c15="http://schemas.microsoft.com/office/drawing/2012/chart" uri="{02D57815-91ED-43cb-92C2-25804820EDAC}">
                        <c15:formulaRef>
                          <c15:sqref>Målförslag!$L$22:$L$39</c15:sqref>
                        </c15:formulaRef>
                      </c:ext>
                    </c:extLst>
                    <c:numCache>
                      <c:formatCode>General</c:formatCode>
                      <c:ptCount val="18"/>
                    </c:numCache>
                  </c:numRef>
                </c:val>
                <c:extLst xmlns:c15="http://schemas.microsoft.com/office/drawing/2012/chart">
                  <c:ext xmlns:c16="http://schemas.microsoft.com/office/drawing/2014/chart" uri="{C3380CC4-5D6E-409C-BE32-E72D297353CC}">
                    <c16:uniqueId val="{0000000A-ADE3-4972-A116-5A39200DEE5B}"/>
                  </c:ext>
                </c:extLst>
              </c15:ser>
            </c15:filteredBarSeries>
          </c:ext>
        </c:extLst>
      </c:barChart>
      <c:catAx>
        <c:axId val="2078327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2078333535"/>
        <c:crosses val="autoZero"/>
        <c:auto val="1"/>
        <c:lblAlgn val="ctr"/>
        <c:lblOffset val="100"/>
        <c:noMultiLvlLbl val="0"/>
      </c:catAx>
      <c:valAx>
        <c:axId val="2078333535"/>
        <c:scaling>
          <c:orientation val="minMax"/>
          <c:max val="15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procent</a:t>
                </a:r>
              </a:p>
            </c:rich>
          </c:tx>
          <c:layout>
            <c:manualLayout>
              <c:xMode val="edge"/>
              <c:yMode val="edge"/>
              <c:x val="1.0638120763092538E-2"/>
              <c:y val="0.42240154228836019"/>
            </c:manualLayout>
          </c:layout>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20783272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50">
          <a:solidFill>
            <a:sysClr val="windowText" lastClr="000000"/>
          </a:solidFill>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r>
              <a:rPr lang="sv-SE"/>
              <a:t>Marknadsbalans nötkött</a:t>
            </a:r>
          </a:p>
        </c:rich>
      </c:tx>
      <c:overlay val="0"/>
      <c:spPr>
        <a:noFill/>
        <a:ln>
          <a:noFill/>
        </a:ln>
        <a:effectLst/>
      </c:spPr>
      <c:txPr>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8.8806786951502542E-2"/>
          <c:y val="9.5735628908033943E-2"/>
          <c:w val="0.81331014880040187"/>
          <c:h val="0.77185399300301005"/>
        </c:manualLayout>
      </c:layout>
      <c:lineChart>
        <c:grouping val="standard"/>
        <c:varyColors val="0"/>
        <c:ser>
          <c:idx val="1"/>
          <c:order val="0"/>
          <c:tx>
            <c:strRef>
              <c:f>Nötkött!$B$7</c:f>
              <c:strCache>
                <c:ptCount val="1"/>
                <c:pt idx="0">
                  <c:v>Produktion</c:v>
                </c:pt>
              </c:strCache>
            </c:strRef>
          </c:tx>
          <c:spPr>
            <a:ln w="28575" cap="rnd">
              <a:solidFill>
                <a:schemeClr val="accent2">
                  <a:lumMod val="50000"/>
                </a:schemeClr>
              </a:solidFill>
              <a:round/>
            </a:ln>
            <a:effectLst/>
          </c:spPr>
          <c:marker>
            <c:symbol val="none"/>
          </c:marker>
          <c:cat>
            <c:numRef>
              <c:f>Nötkött!$A$8:$A$48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Nötkött!$B$8:$B$48</c:f>
              <c:numCache>
                <c:formatCode>0.0</c:formatCode>
                <c:ptCount val="41"/>
                <c:pt idx="0">
                  <c:v>143.32900000000001</c:v>
                </c:pt>
                <c:pt idx="1">
                  <c:v>137.416</c:v>
                </c:pt>
                <c:pt idx="2">
                  <c:v>148.88499999999999</c:v>
                </c:pt>
                <c:pt idx="3">
                  <c:v>142.49799999999999</c:v>
                </c:pt>
                <c:pt idx="4">
                  <c:v>144.03800000000001</c:v>
                </c:pt>
                <c:pt idx="5">
                  <c:v>149.80799999999999</c:v>
                </c:pt>
                <c:pt idx="6">
                  <c:v>143.191</c:v>
                </c:pt>
                <c:pt idx="7">
                  <c:v>146.47900000000001</c:v>
                </c:pt>
                <c:pt idx="8">
                  <c:v>140.40299999999999</c:v>
                </c:pt>
                <c:pt idx="9">
                  <c:v>142.423</c:v>
                </c:pt>
                <c:pt idx="10">
                  <c:v>135.94300000000001</c:v>
                </c:pt>
                <c:pt idx="11">
                  <c:v>137.41</c:v>
                </c:pt>
                <c:pt idx="12">
                  <c:v>133.54</c:v>
                </c:pt>
                <c:pt idx="13">
                  <c:v>128.79300000000001</c:v>
                </c:pt>
                <c:pt idx="14">
                  <c:v>139.834</c:v>
                </c:pt>
                <c:pt idx="15">
                  <c:v>137.80000000000001</c:v>
                </c:pt>
                <c:pt idx="16">
                  <c:v>137.88</c:v>
                </c:pt>
                <c:pt idx="17">
                  <c:v>125.32</c:v>
                </c:pt>
                <c:pt idx="18">
                  <c:v>125.88</c:v>
                </c:pt>
                <c:pt idx="19">
                  <c:v>131.62</c:v>
                </c:pt>
                <c:pt idx="20">
                  <c:v>133.13999999999999</c:v>
                </c:pt>
                <c:pt idx="21">
                  <c:v>131.25</c:v>
                </c:pt>
                <c:pt idx="22">
                  <c:v>132.07</c:v>
                </c:pt>
                <c:pt idx="23">
                  <c:v>136.87</c:v>
                </c:pt>
                <c:pt idx="24">
                  <c:v>139.66999999999999</c:v>
                </c:pt>
                <c:pt idx="25">
                  <c:v>141</c:v>
                </c:pt>
                <c:pt idx="26">
                  <c:v>135.82</c:v>
                </c:pt>
                <c:pt idx="27">
                  <c:v>135.24</c:v>
                </c:pt>
                <c:pt idx="28">
                  <c:v>138.16999999999999</c:v>
                </c:pt>
                <c:pt idx="29">
                  <c:v>139.52000000000001</c:v>
                </c:pt>
                <c:pt idx="30">
                  <c:v>128.11000000000001</c:v>
                </c:pt>
              </c:numCache>
            </c:numRef>
          </c:val>
          <c:smooth val="0"/>
          <c:extLst>
            <c:ext xmlns:c16="http://schemas.microsoft.com/office/drawing/2014/chart" uri="{C3380CC4-5D6E-409C-BE32-E72D297353CC}">
              <c16:uniqueId val="{00000001-0B00-4257-9707-8EF4EC831981}"/>
            </c:ext>
          </c:extLst>
        </c:ser>
        <c:ser>
          <c:idx val="2"/>
          <c:order val="1"/>
          <c:tx>
            <c:strRef>
              <c:f>Nötkött!$C$7</c:f>
              <c:strCache>
                <c:ptCount val="1"/>
                <c:pt idx="0">
                  <c:v>Import</c:v>
                </c:pt>
              </c:strCache>
            </c:strRef>
          </c:tx>
          <c:spPr>
            <a:ln w="28575" cap="rnd">
              <a:solidFill>
                <a:srgbClr val="C00000"/>
              </a:solidFill>
              <a:round/>
            </a:ln>
            <a:effectLst/>
          </c:spPr>
          <c:marker>
            <c:symbol val="none"/>
          </c:marker>
          <c:cat>
            <c:numRef>
              <c:f>Nötkött!$A$8:$A$48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Nötkött!$C$8:$C$48</c:f>
              <c:numCache>
                <c:formatCode>0.0</c:formatCode>
                <c:ptCount val="41"/>
                <c:pt idx="0">
                  <c:v>25.257400000000001</c:v>
                </c:pt>
                <c:pt idx="1">
                  <c:v>40.038499999999999</c:v>
                </c:pt>
                <c:pt idx="2">
                  <c:v>38.161700000000003</c:v>
                </c:pt>
                <c:pt idx="3">
                  <c:v>45.5595</c:v>
                </c:pt>
                <c:pt idx="4">
                  <c:v>53.404899999999998</c:v>
                </c:pt>
                <c:pt idx="5">
                  <c:v>55.926600000000001</c:v>
                </c:pt>
                <c:pt idx="6">
                  <c:v>55.153700000000001</c:v>
                </c:pt>
                <c:pt idx="7">
                  <c:v>78.035300000000007</c:v>
                </c:pt>
                <c:pt idx="8">
                  <c:v>92.457099999999997</c:v>
                </c:pt>
                <c:pt idx="9">
                  <c:v>95.416499999999999</c:v>
                </c:pt>
                <c:pt idx="10">
                  <c:v>105.9675</c:v>
                </c:pt>
                <c:pt idx="11">
                  <c:v>108.8995</c:v>
                </c:pt>
                <c:pt idx="12">
                  <c:v>114.72199999999999</c:v>
                </c:pt>
                <c:pt idx="13">
                  <c:v>120.2045</c:v>
                </c:pt>
                <c:pt idx="14">
                  <c:v>110.47839999999999</c:v>
                </c:pt>
                <c:pt idx="15">
                  <c:v>120.36709999999999</c:v>
                </c:pt>
                <c:pt idx="16">
                  <c:v>126.5973</c:v>
                </c:pt>
                <c:pt idx="17">
                  <c:v>133.2731</c:v>
                </c:pt>
                <c:pt idx="18">
                  <c:v>136.8999</c:v>
                </c:pt>
                <c:pt idx="19">
                  <c:v>135.59209999999999</c:v>
                </c:pt>
                <c:pt idx="20">
                  <c:v>139.3948</c:v>
                </c:pt>
                <c:pt idx="21">
                  <c:v>141.7576</c:v>
                </c:pt>
                <c:pt idx="22">
                  <c:v>135.2054</c:v>
                </c:pt>
                <c:pt idx="23">
                  <c:v>126.182</c:v>
                </c:pt>
                <c:pt idx="24">
                  <c:v>125.19629999999999</c:v>
                </c:pt>
                <c:pt idx="25">
                  <c:v>108.4023</c:v>
                </c:pt>
                <c:pt idx="26">
                  <c:v>114.5025</c:v>
                </c:pt>
                <c:pt idx="27">
                  <c:v>122.66240000000001</c:v>
                </c:pt>
                <c:pt idx="28">
                  <c:v>116.2816</c:v>
                </c:pt>
                <c:pt idx="29">
                  <c:v>118.82859999999999</c:v>
                </c:pt>
                <c:pt idx="30">
                  <c:v>121.5947</c:v>
                </c:pt>
              </c:numCache>
            </c:numRef>
          </c:val>
          <c:smooth val="0"/>
          <c:extLst>
            <c:ext xmlns:c16="http://schemas.microsoft.com/office/drawing/2014/chart" uri="{C3380CC4-5D6E-409C-BE32-E72D297353CC}">
              <c16:uniqueId val="{00000002-0B00-4257-9707-8EF4EC831981}"/>
            </c:ext>
          </c:extLst>
        </c:ser>
        <c:ser>
          <c:idx val="3"/>
          <c:order val="2"/>
          <c:tx>
            <c:strRef>
              <c:f>Nötkött!$D$7</c:f>
              <c:strCache>
                <c:ptCount val="1"/>
                <c:pt idx="0">
                  <c:v>Export</c:v>
                </c:pt>
              </c:strCache>
            </c:strRef>
          </c:tx>
          <c:spPr>
            <a:ln w="28575" cap="rnd">
              <a:solidFill>
                <a:schemeClr val="accent1">
                  <a:lumMod val="75000"/>
                </a:schemeClr>
              </a:solidFill>
              <a:round/>
            </a:ln>
            <a:effectLst/>
          </c:spPr>
          <c:marker>
            <c:symbol val="none"/>
          </c:marker>
          <c:cat>
            <c:numRef>
              <c:f>Nötkött!$A$8:$A$48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Nötkött!$D$8:$D$48</c:f>
              <c:numCache>
                <c:formatCode>0.0</c:formatCode>
                <c:ptCount val="41"/>
                <c:pt idx="0">
                  <c:v>7.8253000000000004</c:v>
                </c:pt>
                <c:pt idx="1">
                  <c:v>8.7454000000000001</c:v>
                </c:pt>
                <c:pt idx="2">
                  <c:v>10.3933</c:v>
                </c:pt>
                <c:pt idx="3">
                  <c:v>8.4407999999999994</c:v>
                </c:pt>
                <c:pt idx="4">
                  <c:v>7.7683</c:v>
                </c:pt>
                <c:pt idx="5">
                  <c:v>7.0030999999999999</c:v>
                </c:pt>
                <c:pt idx="6">
                  <c:v>6.9297000000000004</c:v>
                </c:pt>
                <c:pt idx="7">
                  <c:v>8.7095000000000002</c:v>
                </c:pt>
                <c:pt idx="8">
                  <c:v>9.3270999999999997</c:v>
                </c:pt>
                <c:pt idx="9">
                  <c:v>11.0947</c:v>
                </c:pt>
                <c:pt idx="10">
                  <c:v>12.9375</c:v>
                </c:pt>
                <c:pt idx="11">
                  <c:v>12.939399999999999</c:v>
                </c:pt>
                <c:pt idx="12">
                  <c:v>17.2319</c:v>
                </c:pt>
                <c:pt idx="13">
                  <c:v>20.4694</c:v>
                </c:pt>
                <c:pt idx="14">
                  <c:v>20.4542</c:v>
                </c:pt>
                <c:pt idx="15">
                  <c:v>20.222300000000001</c:v>
                </c:pt>
                <c:pt idx="16">
                  <c:v>19.6511</c:v>
                </c:pt>
                <c:pt idx="17">
                  <c:v>15.1815</c:v>
                </c:pt>
                <c:pt idx="18">
                  <c:v>15.0649</c:v>
                </c:pt>
                <c:pt idx="19">
                  <c:v>15.8842</c:v>
                </c:pt>
                <c:pt idx="20">
                  <c:v>18.1614</c:v>
                </c:pt>
                <c:pt idx="21">
                  <c:v>17.208100000000002</c:v>
                </c:pt>
                <c:pt idx="22">
                  <c:v>18.446100000000001</c:v>
                </c:pt>
                <c:pt idx="23">
                  <c:v>15.2605</c:v>
                </c:pt>
                <c:pt idx="24">
                  <c:v>15.257199999999999</c:v>
                </c:pt>
                <c:pt idx="25">
                  <c:v>15.6417</c:v>
                </c:pt>
                <c:pt idx="26">
                  <c:v>16.354199999999999</c:v>
                </c:pt>
                <c:pt idx="27">
                  <c:v>16.672899999999998</c:v>
                </c:pt>
                <c:pt idx="28">
                  <c:v>16.146599999999999</c:v>
                </c:pt>
                <c:pt idx="29">
                  <c:v>13.831300000000001</c:v>
                </c:pt>
                <c:pt idx="30">
                  <c:v>13.715</c:v>
                </c:pt>
              </c:numCache>
            </c:numRef>
          </c:val>
          <c:smooth val="0"/>
          <c:extLst>
            <c:ext xmlns:c16="http://schemas.microsoft.com/office/drawing/2014/chart" uri="{C3380CC4-5D6E-409C-BE32-E72D297353CC}">
              <c16:uniqueId val="{00000003-0B00-4257-9707-8EF4EC831981}"/>
            </c:ext>
          </c:extLst>
        </c:ser>
        <c:ser>
          <c:idx val="4"/>
          <c:order val="3"/>
          <c:tx>
            <c:strRef>
              <c:f>Nötkött!$E$7</c:f>
              <c:strCache>
                <c:ptCount val="1"/>
                <c:pt idx="0">
                  <c:v>Totalkonsumtion</c:v>
                </c:pt>
              </c:strCache>
            </c:strRef>
          </c:tx>
          <c:spPr>
            <a:ln w="25400" cap="rnd">
              <a:solidFill>
                <a:srgbClr val="FFC000"/>
              </a:solidFill>
              <a:round/>
            </a:ln>
            <a:effectLst/>
          </c:spPr>
          <c:marker>
            <c:symbol val="none"/>
          </c:marker>
          <c:cat>
            <c:numRef>
              <c:f>Nötkött!$A$8:$A$48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Nötkött!$E$8:$E$48</c:f>
              <c:numCache>
                <c:formatCode>0.0</c:formatCode>
                <c:ptCount val="41"/>
                <c:pt idx="0">
                  <c:v>161.93510000000001</c:v>
                </c:pt>
                <c:pt idx="1">
                  <c:v>169.83410000000001</c:v>
                </c:pt>
                <c:pt idx="2">
                  <c:v>177.44539999999998</c:v>
                </c:pt>
                <c:pt idx="3">
                  <c:v>180.3887</c:v>
                </c:pt>
                <c:pt idx="4">
                  <c:v>190.78960000000001</c:v>
                </c:pt>
                <c:pt idx="5">
                  <c:v>199.84450000000001</c:v>
                </c:pt>
                <c:pt idx="6">
                  <c:v>192.58799999999999</c:v>
                </c:pt>
                <c:pt idx="7">
                  <c:v>217.03280000000004</c:v>
                </c:pt>
                <c:pt idx="8">
                  <c:v>224.84399999999999</c:v>
                </c:pt>
                <c:pt idx="9">
                  <c:v>228.1328</c:v>
                </c:pt>
                <c:pt idx="10">
                  <c:v>230.37</c:v>
                </c:pt>
                <c:pt idx="11">
                  <c:v>234.74809999999999</c:v>
                </c:pt>
                <c:pt idx="12">
                  <c:v>232.4341</c:v>
                </c:pt>
                <c:pt idx="13">
                  <c:v>229.99109999999999</c:v>
                </c:pt>
                <c:pt idx="14">
                  <c:v>231.3972</c:v>
                </c:pt>
                <c:pt idx="15">
                  <c:v>239.4838</c:v>
                </c:pt>
                <c:pt idx="16">
                  <c:v>246.37520000000001</c:v>
                </c:pt>
                <c:pt idx="17">
                  <c:v>244.9066</c:v>
                </c:pt>
                <c:pt idx="18">
                  <c:v>249.167</c:v>
                </c:pt>
                <c:pt idx="19">
                  <c:v>252.82089999999997</c:v>
                </c:pt>
                <c:pt idx="20">
                  <c:v>255.8664</c:v>
                </c:pt>
                <c:pt idx="21">
                  <c:v>257.36850000000004</c:v>
                </c:pt>
                <c:pt idx="22">
                  <c:v>250.40229999999997</c:v>
                </c:pt>
                <c:pt idx="23">
                  <c:v>249.34450000000001</c:v>
                </c:pt>
                <c:pt idx="24">
                  <c:v>251.08509999999995</c:v>
                </c:pt>
                <c:pt idx="25">
                  <c:v>235.2756</c:v>
                </c:pt>
                <c:pt idx="26">
                  <c:v>235.52029999999999</c:v>
                </c:pt>
                <c:pt idx="27">
                  <c:v>242.74449999999999</c:v>
                </c:pt>
                <c:pt idx="28">
                  <c:v>239.77599999999998</c:v>
                </c:pt>
                <c:pt idx="29">
                  <c:v>245.96230000000003</c:v>
                </c:pt>
                <c:pt idx="30">
                  <c:v>237.44229999999999</c:v>
                </c:pt>
              </c:numCache>
            </c:numRef>
          </c:val>
          <c:smooth val="0"/>
          <c:extLst>
            <c:ext xmlns:c16="http://schemas.microsoft.com/office/drawing/2014/chart" uri="{C3380CC4-5D6E-409C-BE32-E72D297353CC}">
              <c16:uniqueId val="{00000004-0B00-4257-9707-8EF4EC831981}"/>
            </c:ext>
          </c:extLst>
        </c:ser>
        <c:dLbls>
          <c:showLegendKey val="0"/>
          <c:showVal val="0"/>
          <c:showCatName val="0"/>
          <c:showSerName val="0"/>
          <c:showPercent val="0"/>
          <c:showBubbleSize val="0"/>
        </c:dLbls>
        <c:marker val="1"/>
        <c:smooth val="0"/>
        <c:axId val="1074040239"/>
        <c:axId val="832429023"/>
      </c:lineChart>
      <c:lineChart>
        <c:grouping val="standard"/>
        <c:varyColors val="0"/>
        <c:ser>
          <c:idx val="5"/>
          <c:order val="4"/>
          <c:tx>
            <c:strRef>
              <c:f>Nötkött!$F$7</c:f>
              <c:strCache>
                <c:ptCount val="1"/>
                <c:pt idx="0">
                  <c:v>Försörjningsgrad</c:v>
                </c:pt>
              </c:strCache>
            </c:strRef>
          </c:tx>
          <c:spPr>
            <a:ln w="28575" cap="rnd">
              <a:solidFill>
                <a:schemeClr val="tx1"/>
              </a:solidFill>
              <a:prstDash val="solid"/>
              <a:round/>
            </a:ln>
            <a:effectLst/>
          </c:spPr>
          <c:marker>
            <c:symbol val="circle"/>
            <c:size val="5"/>
            <c:spPr>
              <a:solidFill>
                <a:schemeClr val="tx1"/>
              </a:solidFill>
              <a:ln w="9525">
                <a:solidFill>
                  <a:schemeClr val="tx1"/>
                </a:solidFill>
              </a:ln>
              <a:effectLst/>
            </c:spPr>
          </c:marker>
          <c:dLbls>
            <c:dLbl>
              <c:idx val="40"/>
              <c:layout>
                <c:manualLayout>
                  <c:x val="-7.7214222437759328E-2"/>
                  <c:y val="-2.8800873620685032E-2"/>
                </c:manualLayout>
              </c:layout>
              <c:tx>
                <c:rich>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en-US"/>
                      <a:t>Mål: </a:t>
                    </a:r>
                    <a:fld id="{5C1627F2-8CA9-41BC-8D61-D1EAF1A0D9FD}" type="VALUE">
                      <a:rPr lang="en-US"/>
                      <a:pPr>
                        <a:defRPr/>
                      </a:pPr>
                      <a:t>[VÄRDE]</a:t>
                    </a:fld>
                    <a:endParaRPr lang="en-US"/>
                  </a:p>
                </c:rich>
              </c:tx>
              <c:numFmt formatCode="0%" sourceLinked="0"/>
              <c:spPr>
                <a:solidFill>
                  <a:schemeClr val="bg1">
                    <a:lumMod val="85000"/>
                  </a:schemeClr>
                </a:solid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30F-4316-85F4-63B34AEDAC0D}"/>
                </c:ext>
              </c:extLst>
            </c:dLbl>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Nötkött!$A$8:$A$48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Nötkött!$F$8:$F$48</c:f>
              <c:numCache>
                <c:formatCode>0%</c:formatCode>
                <c:ptCount val="41"/>
                <c:pt idx="0">
                  <c:v>0.88510150053941361</c:v>
                </c:pt>
                <c:pt idx="1">
                  <c:v>0.80911901673456621</c:v>
                </c:pt>
                <c:pt idx="2">
                  <c:v>0.83904682792566054</c:v>
                </c:pt>
                <c:pt idx="3">
                  <c:v>0.78994970305789658</c:v>
                </c:pt>
                <c:pt idx="4">
                  <c:v>0.75495729326965411</c:v>
                </c:pt>
                <c:pt idx="5">
                  <c:v>0.74962283175168687</c:v>
                </c:pt>
                <c:pt idx="6">
                  <c:v>0.74350946061021461</c:v>
                </c:pt>
                <c:pt idx="7">
                  <c:v>0.67491641816352177</c:v>
                </c:pt>
                <c:pt idx="8">
                  <c:v>0.62444628275604419</c:v>
                </c:pt>
                <c:pt idx="9">
                  <c:v>0.62429865411725105</c:v>
                </c:pt>
                <c:pt idx="10">
                  <c:v>0.59010721882189521</c:v>
                </c:pt>
                <c:pt idx="11">
                  <c:v>0.58535085055001512</c:v>
                </c:pt>
                <c:pt idx="12">
                  <c:v>0.57452843623203309</c:v>
                </c:pt>
                <c:pt idx="13">
                  <c:v>0.55999123444341981</c:v>
                </c:pt>
                <c:pt idx="14">
                  <c:v>0.60430290427023314</c:v>
                </c:pt>
                <c:pt idx="15">
                  <c:v>0.57540426534070366</c:v>
                </c:pt>
                <c:pt idx="16">
                  <c:v>0.55963424890167512</c:v>
                </c:pt>
                <c:pt idx="17">
                  <c:v>0.51170527866541771</c:v>
                </c:pt>
                <c:pt idx="18">
                  <c:v>0.50520333752061863</c:v>
                </c:pt>
                <c:pt idx="19">
                  <c:v>0.52060569359574316</c:v>
                </c:pt>
                <c:pt idx="20">
                  <c:v>0.52034968249054969</c:v>
                </c:pt>
                <c:pt idx="21">
                  <c:v>0.50996916872111386</c:v>
                </c:pt>
                <c:pt idx="22">
                  <c:v>0.52743125762023757</c:v>
                </c:pt>
                <c:pt idx="23">
                  <c:v>0.5489192663162813</c:v>
                </c:pt>
                <c:pt idx="24">
                  <c:v>0.55626558485549327</c:v>
                </c:pt>
                <c:pt idx="25">
                  <c:v>0.59929716468686089</c:v>
                </c:pt>
                <c:pt idx="26">
                  <c:v>0.57668065130691493</c:v>
                </c:pt>
                <c:pt idx="27">
                  <c:v>0.5571289977733791</c:v>
                </c:pt>
                <c:pt idx="28">
                  <c:v>0.57624616308554655</c:v>
                </c:pt>
                <c:pt idx="29">
                  <c:v>0.56724140244256938</c:v>
                </c:pt>
                <c:pt idx="30">
                  <c:v>0.53954160652924954</c:v>
                </c:pt>
                <c:pt idx="40">
                  <c:v>0.65</c:v>
                </c:pt>
              </c:numCache>
            </c:numRef>
          </c:val>
          <c:smooth val="0"/>
          <c:extLst>
            <c:ext xmlns:c16="http://schemas.microsoft.com/office/drawing/2014/chart" uri="{C3380CC4-5D6E-409C-BE32-E72D297353CC}">
              <c16:uniqueId val="{00000000-530F-4316-85F4-63B34AEDAC0D}"/>
            </c:ext>
          </c:extLst>
        </c:ser>
        <c:dLbls>
          <c:showLegendKey val="0"/>
          <c:showVal val="0"/>
          <c:showCatName val="0"/>
          <c:showSerName val="0"/>
          <c:showPercent val="0"/>
          <c:showBubbleSize val="0"/>
        </c:dLbls>
        <c:marker val="1"/>
        <c:smooth val="0"/>
        <c:axId val="675538520"/>
        <c:axId val="675539832"/>
      </c:lineChart>
      <c:catAx>
        <c:axId val="107404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50" b="0" i="0" u="none" strike="noStrike" kern="1200" baseline="0">
                <a:solidFill>
                  <a:sysClr val="windowText" lastClr="000000"/>
                </a:solidFill>
                <a:latin typeface="+mn-lt"/>
                <a:ea typeface="+mn-ea"/>
                <a:cs typeface="+mn-cs"/>
              </a:defRPr>
            </a:pPr>
            <a:endParaRPr lang="sv-SE"/>
          </a:p>
        </c:txPr>
        <c:crossAx val="832429023"/>
        <c:crosses val="autoZero"/>
        <c:auto val="1"/>
        <c:lblAlgn val="ctr"/>
        <c:lblOffset val="100"/>
        <c:noMultiLvlLbl val="0"/>
      </c:catAx>
      <c:valAx>
        <c:axId val="832429023"/>
        <c:scaling>
          <c:orientation val="minMax"/>
          <c:max val="27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tusen ton</a:t>
                </a:r>
              </a:p>
            </c:rich>
          </c:tx>
          <c:layout>
            <c:manualLayout>
              <c:xMode val="edge"/>
              <c:yMode val="edge"/>
              <c:x val="6.1068696417027456E-3"/>
              <c:y val="0.31643061893235008"/>
            </c:manualLayout>
          </c:layout>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074040239"/>
        <c:crosses val="autoZero"/>
        <c:crossBetween val="between"/>
      </c:valAx>
      <c:valAx>
        <c:axId val="675539832"/>
        <c:scaling>
          <c:orientation val="minMax"/>
          <c:max val="0.9"/>
        </c:scaling>
        <c:delete val="0"/>
        <c:axPos val="r"/>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försörjningsgrad</a:t>
                </a:r>
              </a:p>
            </c:rich>
          </c:tx>
          <c:layout>
            <c:manualLayout>
              <c:xMode val="edge"/>
              <c:yMode val="edge"/>
              <c:x val="0.96718156154322787"/>
              <c:y val="0.33375408186740924"/>
            </c:manualLayout>
          </c:layout>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675538520"/>
        <c:crosses val="max"/>
        <c:crossBetween val="between"/>
      </c:valAx>
      <c:catAx>
        <c:axId val="675538520"/>
        <c:scaling>
          <c:orientation val="minMax"/>
        </c:scaling>
        <c:delete val="1"/>
        <c:axPos val="b"/>
        <c:numFmt formatCode="General" sourceLinked="1"/>
        <c:majorTickMark val="out"/>
        <c:minorTickMark val="none"/>
        <c:tickLblPos val="nextTo"/>
        <c:crossAx val="67553983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50">
          <a:solidFill>
            <a:sysClr val="windowText" lastClr="000000"/>
          </a:solidFill>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8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Marknadsbalans får- och lammkött</a:t>
            </a:r>
          </a:p>
        </c:rich>
      </c:tx>
      <c:overlay val="0"/>
      <c:spPr>
        <a:noFill/>
        <a:ln>
          <a:noFill/>
        </a:ln>
        <a:effectLst/>
      </c:spPr>
      <c:txPr>
        <a:bodyPr rot="0" spcFirstLastPara="1" vertOverflow="ellipsis" vert="horz" wrap="square" anchor="ctr" anchorCtr="1"/>
        <a:lstStyle/>
        <a:p>
          <a:pPr>
            <a:defRPr sz="138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lineChart>
        <c:grouping val="standard"/>
        <c:varyColors val="0"/>
        <c:ser>
          <c:idx val="0"/>
          <c:order val="0"/>
          <c:tx>
            <c:strRef>
              <c:f>'Får- och lammkött'!$B$7</c:f>
              <c:strCache>
                <c:ptCount val="1"/>
                <c:pt idx="0">
                  <c:v>Produktion</c:v>
                </c:pt>
              </c:strCache>
            </c:strRef>
          </c:tx>
          <c:spPr>
            <a:ln w="28575" cap="rnd">
              <a:solidFill>
                <a:srgbClr val="0070C0"/>
              </a:solidFill>
              <a:round/>
            </a:ln>
            <a:effectLst/>
          </c:spPr>
          <c:marker>
            <c:symbol val="none"/>
          </c:marker>
          <c:cat>
            <c:numRef>
              <c:f>'Får- och lammkött'!$A$8:$A$48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'Får- och lammkött'!$B$8:$B$48</c:f>
              <c:numCache>
                <c:formatCode>#,##0</c:formatCode>
                <c:ptCount val="41"/>
                <c:pt idx="0">
                  <c:v>3490</c:v>
                </c:pt>
                <c:pt idx="1">
                  <c:v>3650</c:v>
                </c:pt>
                <c:pt idx="2">
                  <c:v>3513</c:v>
                </c:pt>
                <c:pt idx="3">
                  <c:v>3489</c:v>
                </c:pt>
                <c:pt idx="4">
                  <c:v>3661</c:v>
                </c:pt>
                <c:pt idx="5">
                  <c:v>3917</c:v>
                </c:pt>
                <c:pt idx="6">
                  <c:v>3843</c:v>
                </c:pt>
                <c:pt idx="7">
                  <c:v>3856</c:v>
                </c:pt>
                <c:pt idx="8">
                  <c:v>3749</c:v>
                </c:pt>
                <c:pt idx="9">
                  <c:v>3802</c:v>
                </c:pt>
                <c:pt idx="10">
                  <c:v>4067</c:v>
                </c:pt>
                <c:pt idx="11">
                  <c:v>4205</c:v>
                </c:pt>
                <c:pt idx="12">
                  <c:v>4603</c:v>
                </c:pt>
                <c:pt idx="13">
                  <c:v>4630</c:v>
                </c:pt>
                <c:pt idx="14">
                  <c:v>5063</c:v>
                </c:pt>
                <c:pt idx="15">
                  <c:v>4993</c:v>
                </c:pt>
                <c:pt idx="16">
                  <c:v>5068</c:v>
                </c:pt>
                <c:pt idx="17">
                  <c:v>5030.1260000000002</c:v>
                </c:pt>
                <c:pt idx="18">
                  <c:v>4890</c:v>
                </c:pt>
                <c:pt idx="19">
                  <c:v>5090</c:v>
                </c:pt>
                <c:pt idx="20">
                  <c:v>5120</c:v>
                </c:pt>
                <c:pt idx="21">
                  <c:v>5040</c:v>
                </c:pt>
                <c:pt idx="22">
                  <c:v>5260</c:v>
                </c:pt>
                <c:pt idx="23">
                  <c:v>5600</c:v>
                </c:pt>
                <c:pt idx="24">
                  <c:v>5090</c:v>
                </c:pt>
                <c:pt idx="25">
                  <c:v>4860</c:v>
                </c:pt>
                <c:pt idx="26">
                  <c:v>4720</c:v>
                </c:pt>
                <c:pt idx="27">
                  <c:v>4670</c:v>
                </c:pt>
                <c:pt idx="28">
                  <c:v>4730</c:v>
                </c:pt>
                <c:pt idx="29">
                  <c:v>4170</c:v>
                </c:pt>
                <c:pt idx="30">
                  <c:v>3900</c:v>
                </c:pt>
              </c:numCache>
            </c:numRef>
          </c:val>
          <c:smooth val="0"/>
          <c:extLst>
            <c:ext xmlns:c16="http://schemas.microsoft.com/office/drawing/2014/chart" uri="{C3380CC4-5D6E-409C-BE32-E72D297353CC}">
              <c16:uniqueId val="{00000000-4CFB-4F92-9FBA-A7BA304B06C9}"/>
            </c:ext>
          </c:extLst>
        </c:ser>
        <c:ser>
          <c:idx val="1"/>
          <c:order val="1"/>
          <c:tx>
            <c:strRef>
              <c:f>'Får- och lammkött'!$C$7</c:f>
              <c:strCache>
                <c:ptCount val="1"/>
                <c:pt idx="0">
                  <c:v>Import</c:v>
                </c:pt>
              </c:strCache>
            </c:strRef>
          </c:tx>
          <c:spPr>
            <a:ln w="28575" cap="rnd">
              <a:solidFill>
                <a:srgbClr val="C00000"/>
              </a:solidFill>
              <a:prstDash val="solid"/>
              <a:round/>
            </a:ln>
            <a:effectLst/>
          </c:spPr>
          <c:marker>
            <c:symbol val="none"/>
          </c:marker>
          <c:cat>
            <c:numRef>
              <c:f>'Får- och lammkött'!$A$8:$A$48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'Får- och lammkött'!$C$8:$C$48</c:f>
              <c:numCache>
                <c:formatCode>#,##0</c:formatCode>
                <c:ptCount val="41"/>
                <c:pt idx="0">
                  <c:v>3055</c:v>
                </c:pt>
                <c:pt idx="1">
                  <c:v>3232.666666666667</c:v>
                </c:pt>
                <c:pt idx="2">
                  <c:v>3559.3333333333335</c:v>
                </c:pt>
                <c:pt idx="3">
                  <c:v>3766</c:v>
                </c:pt>
                <c:pt idx="4">
                  <c:v>4447</c:v>
                </c:pt>
                <c:pt idx="5">
                  <c:v>4278.666666666667</c:v>
                </c:pt>
                <c:pt idx="6">
                  <c:v>5168.3333333333339</c:v>
                </c:pt>
                <c:pt idx="7">
                  <c:v>4842.666666666667</c:v>
                </c:pt>
                <c:pt idx="8">
                  <c:v>5797.666666666667</c:v>
                </c:pt>
                <c:pt idx="9">
                  <c:v>4940.0000000000009</c:v>
                </c:pt>
                <c:pt idx="10">
                  <c:v>6573</c:v>
                </c:pt>
                <c:pt idx="11">
                  <c:v>7619.0000000000009</c:v>
                </c:pt>
                <c:pt idx="12">
                  <c:v>7673.333333333333</c:v>
                </c:pt>
                <c:pt idx="13">
                  <c:v>8530.6666666666679</c:v>
                </c:pt>
                <c:pt idx="14">
                  <c:v>9768</c:v>
                </c:pt>
                <c:pt idx="15">
                  <c:v>8205</c:v>
                </c:pt>
                <c:pt idx="16">
                  <c:v>9366.6666666666679</c:v>
                </c:pt>
                <c:pt idx="17">
                  <c:v>9897.2999999999993</c:v>
                </c:pt>
                <c:pt idx="18">
                  <c:v>10720.7</c:v>
                </c:pt>
                <c:pt idx="19">
                  <c:v>11535.7</c:v>
                </c:pt>
                <c:pt idx="20">
                  <c:v>12171</c:v>
                </c:pt>
                <c:pt idx="21">
                  <c:v>13259.3</c:v>
                </c:pt>
                <c:pt idx="22">
                  <c:v>13680.7</c:v>
                </c:pt>
                <c:pt idx="23">
                  <c:v>13104.7</c:v>
                </c:pt>
                <c:pt idx="24">
                  <c:v>11925</c:v>
                </c:pt>
                <c:pt idx="25">
                  <c:v>12153</c:v>
                </c:pt>
                <c:pt idx="26">
                  <c:v>10504</c:v>
                </c:pt>
                <c:pt idx="27">
                  <c:v>11629.3</c:v>
                </c:pt>
                <c:pt idx="28">
                  <c:v>11726.7</c:v>
                </c:pt>
                <c:pt idx="29">
                  <c:v>12061</c:v>
                </c:pt>
                <c:pt idx="30">
                  <c:v>12874</c:v>
                </c:pt>
              </c:numCache>
            </c:numRef>
          </c:val>
          <c:smooth val="0"/>
          <c:extLst>
            <c:ext xmlns:c16="http://schemas.microsoft.com/office/drawing/2014/chart" uri="{C3380CC4-5D6E-409C-BE32-E72D297353CC}">
              <c16:uniqueId val="{00000001-4CFB-4F92-9FBA-A7BA304B06C9}"/>
            </c:ext>
          </c:extLst>
        </c:ser>
        <c:ser>
          <c:idx val="2"/>
          <c:order val="2"/>
          <c:tx>
            <c:strRef>
              <c:f>'Får- och lammkött'!$D$7</c:f>
              <c:strCache>
                <c:ptCount val="1"/>
                <c:pt idx="0">
                  <c:v>Export</c:v>
                </c:pt>
              </c:strCache>
            </c:strRef>
          </c:tx>
          <c:spPr>
            <a:ln w="28575" cap="rnd">
              <a:solidFill>
                <a:srgbClr val="93C01B">
                  <a:lumMod val="75000"/>
                </a:srgbClr>
              </a:solidFill>
              <a:prstDash val="solid"/>
              <a:round/>
            </a:ln>
            <a:effectLst/>
          </c:spPr>
          <c:marker>
            <c:symbol val="none"/>
          </c:marker>
          <c:cat>
            <c:numRef>
              <c:f>'Får- och lammkött'!$A$8:$A$48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'Får- och lammkött'!$D$8:$D$48</c:f>
              <c:numCache>
                <c:formatCode>#,##0</c:formatCode>
                <c:ptCount val="41"/>
                <c:pt idx="0">
                  <c:v>695.33333333333337</c:v>
                </c:pt>
                <c:pt idx="1">
                  <c:v>182.66666666666669</c:v>
                </c:pt>
                <c:pt idx="2">
                  <c:v>160.00000000000003</c:v>
                </c:pt>
                <c:pt idx="3">
                  <c:v>68.333333333333329</c:v>
                </c:pt>
                <c:pt idx="4">
                  <c:v>106.33333333333334</c:v>
                </c:pt>
                <c:pt idx="5">
                  <c:v>227</c:v>
                </c:pt>
                <c:pt idx="6">
                  <c:v>153.33333333333334</c:v>
                </c:pt>
                <c:pt idx="7">
                  <c:v>166.66666666666666</c:v>
                </c:pt>
                <c:pt idx="8">
                  <c:v>181.33333333333334</c:v>
                </c:pt>
                <c:pt idx="9">
                  <c:v>245.00000000000003</c:v>
                </c:pt>
                <c:pt idx="10">
                  <c:v>474.66666666666669</c:v>
                </c:pt>
                <c:pt idx="11">
                  <c:v>390.66666666666674</c:v>
                </c:pt>
                <c:pt idx="12">
                  <c:v>492.66666666666674</c:v>
                </c:pt>
                <c:pt idx="13">
                  <c:v>495.00000000000006</c:v>
                </c:pt>
                <c:pt idx="14">
                  <c:v>245.66666666666669</c:v>
                </c:pt>
                <c:pt idx="15">
                  <c:v>226.33333333333334</c:v>
                </c:pt>
                <c:pt idx="16">
                  <c:v>201.666666666667</c:v>
                </c:pt>
                <c:pt idx="17">
                  <c:v>196.3</c:v>
                </c:pt>
                <c:pt idx="18">
                  <c:v>204.3</c:v>
                </c:pt>
                <c:pt idx="19">
                  <c:v>370.3</c:v>
                </c:pt>
                <c:pt idx="20">
                  <c:v>524.70000000000005</c:v>
                </c:pt>
                <c:pt idx="21">
                  <c:v>296.7</c:v>
                </c:pt>
                <c:pt idx="22">
                  <c:v>243</c:v>
                </c:pt>
                <c:pt idx="23">
                  <c:v>196.7</c:v>
                </c:pt>
                <c:pt idx="24">
                  <c:v>158</c:v>
                </c:pt>
                <c:pt idx="25">
                  <c:v>147.69999999999999</c:v>
                </c:pt>
                <c:pt idx="26">
                  <c:v>158.69999999999999</c:v>
                </c:pt>
                <c:pt idx="27">
                  <c:v>203.3</c:v>
                </c:pt>
                <c:pt idx="28">
                  <c:v>211.7</c:v>
                </c:pt>
                <c:pt idx="29">
                  <c:v>176.3</c:v>
                </c:pt>
                <c:pt idx="30">
                  <c:v>128</c:v>
                </c:pt>
              </c:numCache>
            </c:numRef>
          </c:val>
          <c:smooth val="0"/>
          <c:extLst>
            <c:ext xmlns:c16="http://schemas.microsoft.com/office/drawing/2014/chart" uri="{C3380CC4-5D6E-409C-BE32-E72D297353CC}">
              <c16:uniqueId val="{00000002-4CFB-4F92-9FBA-A7BA304B06C9}"/>
            </c:ext>
          </c:extLst>
        </c:ser>
        <c:ser>
          <c:idx val="3"/>
          <c:order val="3"/>
          <c:tx>
            <c:strRef>
              <c:f>'Får- och lammkött'!$E$7</c:f>
              <c:strCache>
                <c:ptCount val="1"/>
                <c:pt idx="0">
                  <c:v>Totalkonsumtion</c:v>
                </c:pt>
              </c:strCache>
            </c:strRef>
          </c:tx>
          <c:spPr>
            <a:ln w="28575" cap="rnd">
              <a:solidFill>
                <a:srgbClr val="FFC000"/>
              </a:solidFill>
              <a:round/>
            </a:ln>
            <a:effectLst/>
          </c:spPr>
          <c:marker>
            <c:symbol val="none"/>
          </c:marker>
          <c:cat>
            <c:numRef>
              <c:f>'Får- och lammkött'!$A$8:$A$48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'Får- och lammkött'!$E$8:$E$48</c:f>
              <c:numCache>
                <c:formatCode>#,##0</c:formatCode>
                <c:ptCount val="41"/>
                <c:pt idx="0">
                  <c:v>6275.666666666667</c:v>
                </c:pt>
                <c:pt idx="1">
                  <c:v>7126</c:v>
                </c:pt>
                <c:pt idx="2">
                  <c:v>7338.3333333333339</c:v>
                </c:pt>
                <c:pt idx="3">
                  <c:v>7612.666666666667</c:v>
                </c:pt>
                <c:pt idx="4">
                  <c:v>8427.6666666666661</c:v>
                </c:pt>
                <c:pt idx="5">
                  <c:v>8394.6666666666679</c:v>
                </c:pt>
                <c:pt idx="6">
                  <c:v>9284</c:v>
                </c:pt>
                <c:pt idx="7">
                  <c:v>8958.0000000000018</c:v>
                </c:pt>
                <c:pt idx="8">
                  <c:v>9791.3333333333339</c:v>
                </c:pt>
                <c:pt idx="9">
                  <c:v>8923</c:v>
                </c:pt>
                <c:pt idx="10">
                  <c:v>10591.333333333334</c:v>
                </c:pt>
                <c:pt idx="11">
                  <c:v>11859.333333333334</c:v>
                </c:pt>
                <c:pt idx="12">
                  <c:v>12209.666666666666</c:v>
                </c:pt>
                <c:pt idx="13">
                  <c:v>13091.666666666668</c:v>
                </c:pt>
                <c:pt idx="14">
                  <c:v>15011.333333333334</c:v>
                </c:pt>
                <c:pt idx="15">
                  <c:v>13436.666666666666</c:v>
                </c:pt>
                <c:pt idx="16">
                  <c:v>14728</c:v>
                </c:pt>
                <c:pt idx="17">
                  <c:v>15218.126</c:v>
                </c:pt>
                <c:pt idx="18">
                  <c:v>15880.400000000001</c:v>
                </c:pt>
                <c:pt idx="19">
                  <c:v>16720.400000000001</c:v>
                </c:pt>
                <c:pt idx="20">
                  <c:v>17242.3</c:v>
                </c:pt>
                <c:pt idx="21">
                  <c:v>18469.599999999999</c:v>
                </c:pt>
                <c:pt idx="22">
                  <c:v>19151.7</c:v>
                </c:pt>
                <c:pt idx="23">
                  <c:v>18911</c:v>
                </c:pt>
                <c:pt idx="24">
                  <c:v>17301</c:v>
                </c:pt>
                <c:pt idx="25">
                  <c:v>17288.3</c:v>
                </c:pt>
                <c:pt idx="26">
                  <c:v>15520.3</c:v>
                </c:pt>
                <c:pt idx="27">
                  <c:v>16520</c:v>
                </c:pt>
                <c:pt idx="28">
                  <c:v>16638</c:v>
                </c:pt>
                <c:pt idx="29">
                  <c:v>16463.7</c:v>
                </c:pt>
                <c:pt idx="30">
                  <c:v>17096</c:v>
                </c:pt>
              </c:numCache>
            </c:numRef>
          </c:val>
          <c:smooth val="0"/>
          <c:extLst>
            <c:ext xmlns:c16="http://schemas.microsoft.com/office/drawing/2014/chart" uri="{C3380CC4-5D6E-409C-BE32-E72D297353CC}">
              <c16:uniqueId val="{00000003-4CFB-4F92-9FBA-A7BA304B06C9}"/>
            </c:ext>
          </c:extLst>
        </c:ser>
        <c:dLbls>
          <c:showLegendKey val="0"/>
          <c:showVal val="0"/>
          <c:showCatName val="0"/>
          <c:showSerName val="0"/>
          <c:showPercent val="0"/>
          <c:showBubbleSize val="0"/>
        </c:dLbls>
        <c:marker val="1"/>
        <c:smooth val="0"/>
        <c:axId val="1074040239"/>
        <c:axId val="832429023"/>
      </c:lineChart>
      <c:lineChart>
        <c:grouping val="standard"/>
        <c:varyColors val="0"/>
        <c:ser>
          <c:idx val="4"/>
          <c:order val="4"/>
          <c:tx>
            <c:strRef>
              <c:f>'Får- och lammkött'!$F$7</c:f>
              <c:strCache>
                <c:ptCount val="1"/>
                <c:pt idx="0">
                  <c:v>Försörjningsgrad</c:v>
                </c:pt>
              </c:strCache>
            </c:strRef>
          </c:tx>
          <c:spPr>
            <a:ln w="28575" cap="rnd">
              <a:solidFill>
                <a:sysClr val="windowText" lastClr="000000"/>
              </a:solidFill>
              <a:prstDash val="solid"/>
              <a:round/>
            </a:ln>
            <a:effectLst/>
          </c:spPr>
          <c:marker>
            <c:symbol val="circle"/>
            <c:size val="5"/>
            <c:spPr>
              <a:solidFill>
                <a:sysClr val="windowText" lastClr="000000"/>
              </a:solidFill>
              <a:ln w="9525">
                <a:solidFill>
                  <a:sysClr val="windowText" lastClr="000000"/>
                </a:solidFill>
              </a:ln>
              <a:effectLst/>
            </c:spPr>
          </c:marker>
          <c:dLbls>
            <c:dLbl>
              <c:idx val="40"/>
              <c:layout>
                <c:manualLayout>
                  <c:x val="-0.10293526336952151"/>
                  <c:y val="-3.8507829198826886E-2"/>
                </c:manualLayout>
              </c:layout>
              <c:tx>
                <c:rich>
                  <a:bodyPr rot="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Mål: </a:t>
                    </a:r>
                    <a:fld id="{3F785647-1465-4CE7-A762-A333B9CA500D}" type="VALUE">
                      <a:rPr lang="en-US"/>
                      <a:pPr>
                        <a:defRPr/>
                      </a:pPr>
                      <a:t>[VÄRDE]</a:t>
                    </a:fld>
                    <a:endParaRPr lang="en-US"/>
                  </a:p>
                </c:rich>
              </c:tx>
              <c:spPr>
                <a:solidFill>
                  <a:sysClr val="window" lastClr="FFFFFF">
                    <a:lumMod val="85000"/>
                  </a:sysClr>
                </a:solid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42A0-4F18-9785-EBE5178A963C}"/>
                </c:ext>
              </c:extLst>
            </c:dLbl>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'Får- och lammkött'!$A$8:$A$48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'Får- och lammkött'!$F$8:$F$48</c:f>
              <c:numCache>
                <c:formatCode>0%</c:formatCode>
                <c:ptCount val="41"/>
                <c:pt idx="0">
                  <c:v>0.5561162160726616</c:v>
                </c:pt>
                <c:pt idx="1">
                  <c:v>0.51220881279820374</c:v>
                </c:pt>
                <c:pt idx="2">
                  <c:v>0.47871905518964336</c:v>
                </c:pt>
                <c:pt idx="3">
                  <c:v>0.45831508888694278</c:v>
                </c:pt>
                <c:pt idx="4">
                  <c:v>0.43440256298698732</c:v>
                </c:pt>
                <c:pt idx="5">
                  <c:v>0.4666057814485387</c:v>
                </c:pt>
                <c:pt idx="6">
                  <c:v>0.41393795777682035</c:v>
                </c:pt>
                <c:pt idx="7">
                  <c:v>0.43045322616655496</c:v>
                </c:pt>
                <c:pt idx="8">
                  <c:v>0.38288963028528628</c:v>
                </c:pt>
                <c:pt idx="9">
                  <c:v>0.42608988008517312</c:v>
                </c:pt>
                <c:pt idx="10">
                  <c:v>0.38399320198904763</c:v>
                </c:pt>
                <c:pt idx="11">
                  <c:v>0.35457305076170664</c:v>
                </c:pt>
                <c:pt idx="12">
                  <c:v>0.37699636899724265</c:v>
                </c:pt>
                <c:pt idx="13">
                  <c:v>0.35366008911521318</c:v>
                </c:pt>
                <c:pt idx="14">
                  <c:v>0.33727850068836879</c:v>
                </c:pt>
                <c:pt idx="15">
                  <c:v>0.3715951376829571</c:v>
                </c:pt>
                <c:pt idx="16">
                  <c:v>0.344106463878327</c:v>
                </c:pt>
                <c:pt idx="17">
                  <c:v>0.33053517890441964</c:v>
                </c:pt>
                <c:pt idx="18">
                  <c:v>0.30792675247474871</c:v>
                </c:pt>
                <c:pt idx="19">
                  <c:v>0.30441855458003392</c:v>
                </c:pt>
                <c:pt idx="20">
                  <c:v>0.29694414318275403</c:v>
                </c:pt>
                <c:pt idx="21">
                  <c:v>0.27288084203231255</c:v>
                </c:pt>
                <c:pt idx="22">
                  <c:v>0.27464924784744954</c:v>
                </c:pt>
                <c:pt idx="23">
                  <c:v>0.29612394902437733</c:v>
                </c:pt>
                <c:pt idx="24">
                  <c:v>0.29420264724582396</c:v>
                </c:pt>
                <c:pt idx="25">
                  <c:v>0.28111497371054411</c:v>
                </c:pt>
                <c:pt idx="26">
                  <c:v>0.30411783277385102</c:v>
                </c:pt>
                <c:pt idx="27">
                  <c:v>0.28268765133171914</c:v>
                </c:pt>
                <c:pt idx="28">
                  <c:v>0.28428897704050965</c:v>
                </c:pt>
                <c:pt idx="29">
                  <c:v>0.25328449862424607</c:v>
                </c:pt>
                <c:pt idx="30">
                  <c:v>0.22812353766963031</c:v>
                </c:pt>
                <c:pt idx="40">
                  <c:v>0.3</c:v>
                </c:pt>
              </c:numCache>
            </c:numRef>
          </c:val>
          <c:smooth val="0"/>
          <c:extLst>
            <c:ext xmlns:c16="http://schemas.microsoft.com/office/drawing/2014/chart" uri="{C3380CC4-5D6E-409C-BE32-E72D297353CC}">
              <c16:uniqueId val="{00000004-4CFB-4F92-9FBA-A7BA304B06C9}"/>
            </c:ext>
          </c:extLst>
        </c:ser>
        <c:dLbls>
          <c:showLegendKey val="0"/>
          <c:showVal val="0"/>
          <c:showCatName val="0"/>
          <c:showSerName val="0"/>
          <c:showPercent val="0"/>
          <c:showBubbleSize val="0"/>
        </c:dLbls>
        <c:marker val="1"/>
        <c:smooth val="0"/>
        <c:axId val="566177944"/>
        <c:axId val="566174336"/>
      </c:lineChart>
      <c:catAx>
        <c:axId val="107404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429023"/>
        <c:crosses val="autoZero"/>
        <c:auto val="1"/>
        <c:lblAlgn val="ctr"/>
        <c:lblOffset val="100"/>
        <c:noMultiLvlLbl val="0"/>
      </c:catAx>
      <c:valAx>
        <c:axId val="832429023"/>
        <c:scaling>
          <c:orientation val="minMax"/>
          <c:max val="2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4040239"/>
        <c:crosses val="autoZero"/>
        <c:crossBetween val="between"/>
      </c:valAx>
      <c:valAx>
        <c:axId val="566174336"/>
        <c:scaling>
          <c:orientation val="minMax"/>
        </c:scaling>
        <c:delete val="0"/>
        <c:axPos val="r"/>
        <c:title>
          <c:tx>
            <c:rich>
              <a:bodyPr rot="-540000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försörjningsgrad</a:t>
                </a:r>
              </a:p>
            </c:rich>
          </c:tx>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66177944"/>
        <c:crosses val="max"/>
        <c:crossBetween val="between"/>
      </c:valAx>
      <c:catAx>
        <c:axId val="566177944"/>
        <c:scaling>
          <c:orientation val="minMax"/>
        </c:scaling>
        <c:delete val="1"/>
        <c:axPos val="b"/>
        <c:numFmt formatCode="General" sourceLinked="1"/>
        <c:majorTickMark val="out"/>
        <c:minorTickMark val="none"/>
        <c:tickLblPos val="nextTo"/>
        <c:crossAx val="566174336"/>
        <c:crosses val="autoZero"/>
        <c:auto val="1"/>
        <c:lblAlgn val="ctr"/>
        <c:lblOffset val="100"/>
        <c:noMultiLvlLbl val="0"/>
      </c:catAx>
      <c:spPr>
        <a:noFill/>
        <a:ln>
          <a:noFill/>
        </a:ln>
        <a:effectLst/>
      </c:spPr>
    </c:plotArea>
    <c:legend>
      <c:legendPos val="b"/>
      <c:layout>
        <c:manualLayout>
          <c:xMode val="edge"/>
          <c:yMode val="edge"/>
          <c:x val="7.7132673526952494E-2"/>
          <c:y val="0.93917520820283107"/>
          <c:w val="0.83772921183894655"/>
          <c:h val="5.3784607311074525E-2"/>
        </c:manualLayout>
      </c:layout>
      <c:overlay val="0"/>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5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8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Marknadsbalans matfågel</a:t>
            </a:r>
          </a:p>
        </c:rich>
      </c:tx>
      <c:layout>
        <c:manualLayout>
          <c:xMode val="edge"/>
          <c:yMode val="edge"/>
          <c:x val="0.33811712169420111"/>
          <c:y val="2.3182297154899896E-2"/>
        </c:manualLayout>
      </c:layout>
      <c:overlay val="0"/>
      <c:spPr>
        <a:noFill/>
        <a:ln>
          <a:noFill/>
        </a:ln>
        <a:effectLst/>
      </c:spPr>
      <c:txPr>
        <a:bodyPr rot="0" spcFirstLastPara="1" vertOverflow="ellipsis" vert="horz" wrap="square" anchor="ctr" anchorCtr="1"/>
        <a:lstStyle/>
        <a:p>
          <a:pPr>
            <a:defRPr sz="138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8589697673226053E-2"/>
          <c:y val="0.10171004854963078"/>
          <c:w val="0.81337977704147624"/>
          <c:h val="0.75372476917542663"/>
        </c:manualLayout>
      </c:layout>
      <c:lineChart>
        <c:grouping val="standard"/>
        <c:varyColors val="0"/>
        <c:ser>
          <c:idx val="0"/>
          <c:order val="0"/>
          <c:tx>
            <c:strRef>
              <c:f>Matfågel!$B$7</c:f>
              <c:strCache>
                <c:ptCount val="1"/>
                <c:pt idx="0">
                  <c:v>Produktion</c:v>
                </c:pt>
              </c:strCache>
            </c:strRef>
          </c:tx>
          <c:spPr>
            <a:ln w="28575" cap="rnd">
              <a:solidFill>
                <a:srgbClr val="0070C0"/>
              </a:solidFill>
              <a:round/>
            </a:ln>
            <a:effectLst/>
          </c:spPr>
          <c:marker>
            <c:symbol val="none"/>
          </c:marker>
          <c:cat>
            <c:numRef>
              <c:f>Matfågel!$A$8:$A$48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Matfågel!$B$8:$B$48</c:f>
              <c:numCache>
                <c:formatCode>0.00</c:formatCode>
                <c:ptCount val="41"/>
                <c:pt idx="0">
                  <c:v>79.8</c:v>
                </c:pt>
                <c:pt idx="1">
                  <c:v>82.3</c:v>
                </c:pt>
                <c:pt idx="2">
                  <c:v>89.7</c:v>
                </c:pt>
                <c:pt idx="3">
                  <c:v>87.890422000000001</c:v>
                </c:pt>
                <c:pt idx="4">
                  <c:v>94.082437999999996</c:v>
                </c:pt>
                <c:pt idx="5">
                  <c:v>99.127184999999997</c:v>
                </c:pt>
                <c:pt idx="6">
                  <c:v>105.801968</c:v>
                </c:pt>
                <c:pt idx="7">
                  <c:v>110.644884</c:v>
                </c:pt>
                <c:pt idx="8">
                  <c:v>105.60817299999999</c:v>
                </c:pt>
                <c:pt idx="9">
                  <c:v>100.260774</c:v>
                </c:pt>
                <c:pt idx="10">
                  <c:v>106.19192</c:v>
                </c:pt>
                <c:pt idx="11">
                  <c:v>109.860783</c:v>
                </c:pt>
                <c:pt idx="12">
                  <c:v>113.319599</c:v>
                </c:pt>
                <c:pt idx="13">
                  <c:v>115.51275099999999</c:v>
                </c:pt>
                <c:pt idx="14">
                  <c:v>113.53175</c:v>
                </c:pt>
                <c:pt idx="15">
                  <c:v>121.66740299999999</c:v>
                </c:pt>
                <c:pt idx="16">
                  <c:v>121.268446</c:v>
                </c:pt>
                <c:pt idx="17">
                  <c:v>117.304069</c:v>
                </c:pt>
                <c:pt idx="18">
                  <c:v>125.738451</c:v>
                </c:pt>
                <c:pt idx="19">
                  <c:v>137.777783</c:v>
                </c:pt>
                <c:pt idx="20">
                  <c:v>145.77000000000001</c:v>
                </c:pt>
                <c:pt idx="21">
                  <c:v>158.03</c:v>
                </c:pt>
                <c:pt idx="22">
                  <c:v>158.77000000000001</c:v>
                </c:pt>
                <c:pt idx="23">
                  <c:v>156.74</c:v>
                </c:pt>
                <c:pt idx="24">
                  <c:v>165.22</c:v>
                </c:pt>
                <c:pt idx="25">
                  <c:v>172.28</c:v>
                </c:pt>
                <c:pt idx="26">
                  <c:v>182.55</c:v>
                </c:pt>
                <c:pt idx="27">
                  <c:v>176.12</c:v>
                </c:pt>
                <c:pt idx="28">
                  <c:v>175.86</c:v>
                </c:pt>
                <c:pt idx="29">
                  <c:v>182.13</c:v>
                </c:pt>
                <c:pt idx="30">
                  <c:v>185.45</c:v>
                </c:pt>
              </c:numCache>
            </c:numRef>
          </c:val>
          <c:smooth val="0"/>
          <c:extLst>
            <c:ext xmlns:c16="http://schemas.microsoft.com/office/drawing/2014/chart" uri="{C3380CC4-5D6E-409C-BE32-E72D297353CC}">
              <c16:uniqueId val="{00000000-5B8C-45C3-B98F-DCBCA4D465B3}"/>
            </c:ext>
          </c:extLst>
        </c:ser>
        <c:ser>
          <c:idx val="1"/>
          <c:order val="1"/>
          <c:tx>
            <c:strRef>
              <c:f>Matfågel!$C$7</c:f>
              <c:strCache>
                <c:ptCount val="1"/>
                <c:pt idx="0">
                  <c:v>Import</c:v>
                </c:pt>
              </c:strCache>
            </c:strRef>
          </c:tx>
          <c:spPr>
            <a:ln w="28575" cap="rnd">
              <a:solidFill>
                <a:srgbClr val="C00000"/>
              </a:solidFill>
              <a:prstDash val="solid"/>
              <a:round/>
            </a:ln>
            <a:effectLst/>
          </c:spPr>
          <c:marker>
            <c:symbol val="none"/>
          </c:marker>
          <c:cat>
            <c:numRef>
              <c:f>Matfågel!$A$8:$A$48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Matfågel!$C$8:$C$48</c:f>
              <c:numCache>
                <c:formatCode>0.00</c:formatCode>
                <c:ptCount val="41"/>
                <c:pt idx="0">
                  <c:v>2.2000000000000002</c:v>
                </c:pt>
                <c:pt idx="1">
                  <c:v>3.3368800000000003</c:v>
                </c:pt>
                <c:pt idx="2">
                  <c:v>5.2789599999999997</c:v>
                </c:pt>
                <c:pt idx="3">
                  <c:v>6.0181300000000002</c:v>
                </c:pt>
                <c:pt idx="4">
                  <c:v>11.241100000000001</c:v>
                </c:pt>
                <c:pt idx="5">
                  <c:v>20.184519999999999</c:v>
                </c:pt>
                <c:pt idx="6">
                  <c:v>26.196750000000002</c:v>
                </c:pt>
                <c:pt idx="7">
                  <c:v>31.587869999999999</c:v>
                </c:pt>
                <c:pt idx="8">
                  <c:v>34.181370000000001</c:v>
                </c:pt>
                <c:pt idx="9">
                  <c:v>43.337489999999995</c:v>
                </c:pt>
                <c:pt idx="10">
                  <c:v>48.132629999999999</c:v>
                </c:pt>
                <c:pt idx="11">
                  <c:v>53.477220000000003</c:v>
                </c:pt>
                <c:pt idx="12">
                  <c:v>55.061129999999999</c:v>
                </c:pt>
                <c:pt idx="13">
                  <c:v>62.772930000000002</c:v>
                </c:pt>
                <c:pt idx="14">
                  <c:v>60.188699999999997</c:v>
                </c:pt>
                <c:pt idx="15">
                  <c:v>64.541449999999998</c:v>
                </c:pt>
                <c:pt idx="16">
                  <c:v>69.155270000000016</c:v>
                </c:pt>
                <c:pt idx="17">
                  <c:v>78.281999999999996</c:v>
                </c:pt>
                <c:pt idx="18">
                  <c:v>82.771000000000001</c:v>
                </c:pt>
                <c:pt idx="19">
                  <c:v>89.313000000000002</c:v>
                </c:pt>
                <c:pt idx="20">
                  <c:v>91.22</c:v>
                </c:pt>
                <c:pt idx="21">
                  <c:v>96.691999999999993</c:v>
                </c:pt>
                <c:pt idx="22">
                  <c:v>96.236999999999995</c:v>
                </c:pt>
                <c:pt idx="23">
                  <c:v>92.600999999999999</c:v>
                </c:pt>
                <c:pt idx="24">
                  <c:v>95.1</c:v>
                </c:pt>
                <c:pt idx="25">
                  <c:v>87.462000000000003</c:v>
                </c:pt>
                <c:pt idx="26">
                  <c:v>96.692999999999998</c:v>
                </c:pt>
                <c:pt idx="27">
                  <c:v>108.07</c:v>
                </c:pt>
                <c:pt idx="28">
                  <c:v>112.9836</c:v>
                </c:pt>
                <c:pt idx="29">
                  <c:v>110.7677</c:v>
                </c:pt>
                <c:pt idx="30">
                  <c:v>107.6769</c:v>
                </c:pt>
              </c:numCache>
            </c:numRef>
          </c:val>
          <c:smooth val="0"/>
          <c:extLst>
            <c:ext xmlns:c16="http://schemas.microsoft.com/office/drawing/2014/chart" uri="{C3380CC4-5D6E-409C-BE32-E72D297353CC}">
              <c16:uniqueId val="{00000001-5B8C-45C3-B98F-DCBCA4D465B3}"/>
            </c:ext>
          </c:extLst>
        </c:ser>
        <c:ser>
          <c:idx val="2"/>
          <c:order val="2"/>
          <c:tx>
            <c:strRef>
              <c:f>Matfågel!$D$7</c:f>
              <c:strCache>
                <c:ptCount val="1"/>
                <c:pt idx="0">
                  <c:v>Export</c:v>
                </c:pt>
              </c:strCache>
            </c:strRef>
          </c:tx>
          <c:spPr>
            <a:ln w="28575" cap="rnd">
              <a:solidFill>
                <a:srgbClr val="93C01B">
                  <a:lumMod val="75000"/>
                </a:srgbClr>
              </a:solidFill>
              <a:prstDash val="solid"/>
              <a:round/>
            </a:ln>
            <a:effectLst/>
          </c:spPr>
          <c:marker>
            <c:symbol val="none"/>
          </c:marker>
          <c:cat>
            <c:numRef>
              <c:f>Matfågel!$A$8:$A$48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Matfågel!$D$8:$D$48</c:f>
              <c:numCache>
                <c:formatCode>0.00</c:formatCode>
                <c:ptCount val="41"/>
                <c:pt idx="0">
                  <c:v>5.3</c:v>
                </c:pt>
                <c:pt idx="1">
                  <c:v>6.1935400000000005</c:v>
                </c:pt>
                <c:pt idx="2">
                  <c:v>13.516939999999998</c:v>
                </c:pt>
                <c:pt idx="3">
                  <c:v>6.4950900000000003</c:v>
                </c:pt>
                <c:pt idx="4">
                  <c:v>3.8163300000000002</c:v>
                </c:pt>
                <c:pt idx="5">
                  <c:v>5.9763899999999994</c:v>
                </c:pt>
                <c:pt idx="6">
                  <c:v>8.3105199999999986</c:v>
                </c:pt>
                <c:pt idx="7">
                  <c:v>9.83066</c:v>
                </c:pt>
                <c:pt idx="8">
                  <c:v>11.80297</c:v>
                </c:pt>
                <c:pt idx="9">
                  <c:v>9.9770399999999988</c:v>
                </c:pt>
                <c:pt idx="10">
                  <c:v>12.455260000000001</c:v>
                </c:pt>
                <c:pt idx="11">
                  <c:v>15.53654</c:v>
                </c:pt>
                <c:pt idx="12">
                  <c:v>15.64622</c:v>
                </c:pt>
                <c:pt idx="13">
                  <c:v>11.478459999999998</c:v>
                </c:pt>
                <c:pt idx="14">
                  <c:v>10.877850000000002</c:v>
                </c:pt>
                <c:pt idx="15">
                  <c:v>13.935270000000001</c:v>
                </c:pt>
                <c:pt idx="16">
                  <c:v>13.387420000000001</c:v>
                </c:pt>
                <c:pt idx="17">
                  <c:v>14.84178</c:v>
                </c:pt>
                <c:pt idx="18">
                  <c:v>13.936</c:v>
                </c:pt>
                <c:pt idx="19">
                  <c:v>17.106999999999999</c:v>
                </c:pt>
                <c:pt idx="20">
                  <c:v>17.619</c:v>
                </c:pt>
                <c:pt idx="21">
                  <c:v>20.084</c:v>
                </c:pt>
                <c:pt idx="22">
                  <c:v>21.216999999999999</c:v>
                </c:pt>
                <c:pt idx="23">
                  <c:v>23.744</c:v>
                </c:pt>
                <c:pt idx="24">
                  <c:v>29.664000000000001</c:v>
                </c:pt>
                <c:pt idx="25">
                  <c:v>34.274000000000001</c:v>
                </c:pt>
                <c:pt idx="26">
                  <c:v>38.552</c:v>
                </c:pt>
                <c:pt idx="27">
                  <c:v>43.316000000000003</c:v>
                </c:pt>
                <c:pt idx="28">
                  <c:v>41.585799999999999</c:v>
                </c:pt>
                <c:pt idx="29">
                  <c:v>38.5428</c:v>
                </c:pt>
                <c:pt idx="30">
                  <c:v>45.572800000000001</c:v>
                </c:pt>
              </c:numCache>
            </c:numRef>
          </c:val>
          <c:smooth val="0"/>
          <c:extLst>
            <c:ext xmlns:c16="http://schemas.microsoft.com/office/drawing/2014/chart" uri="{C3380CC4-5D6E-409C-BE32-E72D297353CC}">
              <c16:uniqueId val="{00000002-5B8C-45C3-B98F-DCBCA4D465B3}"/>
            </c:ext>
          </c:extLst>
        </c:ser>
        <c:ser>
          <c:idx val="3"/>
          <c:order val="3"/>
          <c:tx>
            <c:strRef>
              <c:f>Matfågel!$E$7</c:f>
              <c:strCache>
                <c:ptCount val="1"/>
                <c:pt idx="0">
                  <c:v>Totalkonsumtion</c:v>
                </c:pt>
              </c:strCache>
            </c:strRef>
          </c:tx>
          <c:spPr>
            <a:ln w="28575" cap="rnd">
              <a:solidFill>
                <a:srgbClr val="FFC000"/>
              </a:solidFill>
              <a:round/>
            </a:ln>
            <a:effectLst/>
          </c:spPr>
          <c:marker>
            <c:symbol val="none"/>
          </c:marker>
          <c:cat>
            <c:numRef>
              <c:f>Matfågel!$A$8:$A$48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Matfågel!$E$8:$E$48</c:f>
              <c:numCache>
                <c:formatCode>0.00</c:formatCode>
                <c:ptCount val="41"/>
                <c:pt idx="0">
                  <c:v>76.7</c:v>
                </c:pt>
                <c:pt idx="1">
                  <c:v>79.443339999999992</c:v>
                </c:pt>
                <c:pt idx="2">
                  <c:v>81.462019999999995</c:v>
                </c:pt>
                <c:pt idx="3">
                  <c:v>87.413461999999996</c:v>
                </c:pt>
                <c:pt idx="4">
                  <c:v>101.50720800000001</c:v>
                </c:pt>
                <c:pt idx="5">
                  <c:v>113.33531499999999</c:v>
                </c:pt>
                <c:pt idx="6">
                  <c:v>123.688198</c:v>
                </c:pt>
                <c:pt idx="7">
                  <c:v>132.40209400000001</c:v>
                </c:pt>
                <c:pt idx="8">
                  <c:v>127.98657299999998</c:v>
                </c:pt>
                <c:pt idx="9">
                  <c:v>133.62122400000001</c:v>
                </c:pt>
                <c:pt idx="10">
                  <c:v>141.86928999999998</c:v>
                </c:pt>
                <c:pt idx="11">
                  <c:v>147.80146300000001</c:v>
                </c:pt>
                <c:pt idx="12">
                  <c:v>152.734509</c:v>
                </c:pt>
                <c:pt idx="13">
                  <c:v>166.80722100000003</c:v>
                </c:pt>
                <c:pt idx="14">
                  <c:v>162.8426</c:v>
                </c:pt>
                <c:pt idx="15">
                  <c:v>172.27358299999997</c:v>
                </c:pt>
                <c:pt idx="16">
                  <c:v>177.03629600000002</c:v>
                </c:pt>
                <c:pt idx="17">
                  <c:v>180.74428900000001</c:v>
                </c:pt>
                <c:pt idx="18">
                  <c:v>194.57345100000001</c:v>
                </c:pt>
                <c:pt idx="19">
                  <c:v>209.98378299999999</c:v>
                </c:pt>
                <c:pt idx="20">
                  <c:v>219.37100000000001</c:v>
                </c:pt>
                <c:pt idx="21">
                  <c:v>234.63799999999998</c:v>
                </c:pt>
                <c:pt idx="22">
                  <c:v>233.79000000000002</c:v>
                </c:pt>
                <c:pt idx="23">
                  <c:v>225.59700000000001</c:v>
                </c:pt>
                <c:pt idx="24">
                  <c:v>230.65600000000001</c:v>
                </c:pt>
                <c:pt idx="25">
                  <c:v>225.46800000000002</c:v>
                </c:pt>
                <c:pt idx="26">
                  <c:v>240.691</c:v>
                </c:pt>
                <c:pt idx="27">
                  <c:v>240.874</c:v>
                </c:pt>
                <c:pt idx="28">
                  <c:v>247.25780000000003</c:v>
                </c:pt>
                <c:pt idx="29">
                  <c:v>254.35489999999999</c:v>
                </c:pt>
                <c:pt idx="30">
                  <c:v>247.55409999999998</c:v>
                </c:pt>
              </c:numCache>
            </c:numRef>
          </c:val>
          <c:smooth val="0"/>
          <c:extLst>
            <c:ext xmlns:c16="http://schemas.microsoft.com/office/drawing/2014/chart" uri="{C3380CC4-5D6E-409C-BE32-E72D297353CC}">
              <c16:uniqueId val="{00000003-5B8C-45C3-B98F-DCBCA4D465B3}"/>
            </c:ext>
          </c:extLst>
        </c:ser>
        <c:dLbls>
          <c:showLegendKey val="0"/>
          <c:showVal val="0"/>
          <c:showCatName val="0"/>
          <c:showSerName val="0"/>
          <c:showPercent val="0"/>
          <c:showBubbleSize val="0"/>
        </c:dLbls>
        <c:marker val="1"/>
        <c:smooth val="0"/>
        <c:axId val="1074040239"/>
        <c:axId val="832429023"/>
      </c:lineChart>
      <c:lineChart>
        <c:grouping val="standard"/>
        <c:varyColors val="0"/>
        <c:ser>
          <c:idx val="4"/>
          <c:order val="4"/>
          <c:tx>
            <c:strRef>
              <c:f>Matfågel!$F$7</c:f>
              <c:strCache>
                <c:ptCount val="1"/>
                <c:pt idx="0">
                  <c:v>Försörjningsgrad</c:v>
                </c:pt>
              </c:strCache>
            </c:strRef>
          </c:tx>
          <c:spPr>
            <a:ln w="28575" cap="rnd">
              <a:solidFill>
                <a:sysClr val="windowText" lastClr="000000"/>
              </a:solidFill>
              <a:prstDash val="solid"/>
              <a:round/>
            </a:ln>
            <a:effectLst/>
          </c:spPr>
          <c:marker>
            <c:symbol val="circle"/>
            <c:size val="5"/>
            <c:spPr>
              <a:solidFill>
                <a:sysClr val="windowText" lastClr="000000"/>
              </a:solidFill>
              <a:ln w="9525">
                <a:solidFill>
                  <a:sysClr val="windowText" lastClr="000000"/>
                </a:solidFill>
              </a:ln>
              <a:effectLst/>
            </c:spPr>
          </c:marker>
          <c:dLbls>
            <c:dLbl>
              <c:idx val="40"/>
              <c:layout>
                <c:manualLayout>
                  <c:x val="-0.10587776047204121"/>
                  <c:y val="-2.1074815595363578E-2"/>
                </c:manualLayout>
              </c:layout>
              <c:tx>
                <c:rich>
                  <a:bodyPr rot="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Mål: </a:t>
                    </a:r>
                    <a:fld id="{B7A4D422-A138-4254-AEA1-825BC4FD4428}" type="VALUE">
                      <a:rPr lang="en-US"/>
                      <a:pPr>
                        <a:defRPr/>
                      </a:pPr>
                      <a:t>[VÄRDE]</a:t>
                    </a:fld>
                    <a:endParaRPr lang="en-US"/>
                  </a:p>
                </c:rich>
              </c:tx>
              <c:spPr>
                <a:solidFill>
                  <a:sysClr val="window" lastClr="FFFFFF">
                    <a:lumMod val="85000"/>
                  </a:sysClr>
                </a:solid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A921-4F28-9510-9FA75B09D7AC}"/>
                </c:ext>
              </c:extLst>
            </c:dLbl>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Matfågel!$A$8:$A$48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Matfågel!$F$8:$F$48</c:f>
              <c:numCache>
                <c:formatCode>0%</c:formatCode>
                <c:ptCount val="41"/>
                <c:pt idx="0">
                  <c:v>1.0404172099087352</c:v>
                </c:pt>
                <c:pt idx="1">
                  <c:v>1.0359584579399608</c:v>
                </c:pt>
                <c:pt idx="2">
                  <c:v>1.1011266354553939</c:v>
                </c:pt>
                <c:pt idx="3">
                  <c:v>1.0054563678075124</c:v>
                </c:pt>
                <c:pt idx="4">
                  <c:v>0.92685475104388637</c:v>
                </c:pt>
                <c:pt idx="5">
                  <c:v>0.87463633907930638</c:v>
                </c:pt>
                <c:pt idx="6">
                  <c:v>0.85539258967941312</c:v>
                </c:pt>
                <c:pt idx="7">
                  <c:v>0.83567321828006735</c:v>
                </c:pt>
                <c:pt idx="8">
                  <c:v>0.82515040855105959</c:v>
                </c:pt>
                <c:pt idx="9">
                  <c:v>0.75033569517369481</c:v>
                </c:pt>
                <c:pt idx="10">
                  <c:v>0.7485194293987093</c:v>
                </c:pt>
                <c:pt idx="11">
                  <c:v>0.74329969927293604</c:v>
                </c:pt>
                <c:pt idx="12">
                  <c:v>0.74193841157403395</c:v>
                </c:pt>
                <c:pt idx="13">
                  <c:v>0.69249250906230242</c:v>
                </c:pt>
                <c:pt idx="14">
                  <c:v>0.69718703828113771</c:v>
                </c:pt>
                <c:pt idx="15">
                  <c:v>0.7062452691890666</c:v>
                </c:pt>
                <c:pt idx="16">
                  <c:v>0.6849919973472558</c:v>
                </c:pt>
                <c:pt idx="17">
                  <c:v>0.64900567342407145</c:v>
                </c:pt>
                <c:pt idx="18">
                  <c:v>0.64622614418243518</c:v>
                </c:pt>
                <c:pt idx="19">
                  <c:v>0.65613535022368852</c:v>
                </c:pt>
                <c:pt idx="20">
                  <c:v>0.66449074854926127</c:v>
                </c:pt>
                <c:pt idx="21">
                  <c:v>0.6735055702827335</c:v>
                </c:pt>
                <c:pt idx="22">
                  <c:v>0.67911373454809876</c:v>
                </c:pt>
                <c:pt idx="23">
                  <c:v>0.69477874262512362</c:v>
                </c:pt>
                <c:pt idx="24">
                  <c:v>0.71630480022197551</c:v>
                </c:pt>
                <c:pt idx="25">
                  <c:v>0.76409956180034411</c:v>
                </c:pt>
                <c:pt idx="26">
                  <c:v>0.75844132102986817</c:v>
                </c:pt>
                <c:pt idx="27">
                  <c:v>0.73117065353670385</c:v>
                </c:pt>
                <c:pt idx="28">
                  <c:v>0.71124146538552069</c:v>
                </c:pt>
                <c:pt idx="29">
                  <c:v>0.71604675199888035</c:v>
                </c:pt>
                <c:pt idx="30">
                  <c:v>0.74912918024787312</c:v>
                </c:pt>
                <c:pt idx="40">
                  <c:v>0.85</c:v>
                </c:pt>
              </c:numCache>
            </c:numRef>
          </c:val>
          <c:smooth val="0"/>
          <c:extLst>
            <c:ext xmlns:c16="http://schemas.microsoft.com/office/drawing/2014/chart" uri="{C3380CC4-5D6E-409C-BE32-E72D297353CC}">
              <c16:uniqueId val="{00000004-5B8C-45C3-B98F-DCBCA4D465B3}"/>
            </c:ext>
          </c:extLst>
        </c:ser>
        <c:dLbls>
          <c:showLegendKey val="0"/>
          <c:showVal val="0"/>
          <c:showCatName val="0"/>
          <c:showSerName val="0"/>
          <c:showPercent val="0"/>
          <c:showBubbleSize val="0"/>
        </c:dLbls>
        <c:marker val="1"/>
        <c:smooth val="0"/>
        <c:axId val="539482800"/>
        <c:axId val="539483784"/>
      </c:lineChart>
      <c:catAx>
        <c:axId val="107404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429023"/>
        <c:crosses val="autoZero"/>
        <c:auto val="1"/>
        <c:lblAlgn val="ctr"/>
        <c:lblOffset val="100"/>
        <c:noMultiLvlLbl val="0"/>
      </c:catAx>
      <c:valAx>
        <c:axId val="832429023"/>
        <c:scaling>
          <c:orientation val="minMax"/>
          <c:max val="26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tusen ton</a:t>
                </a:r>
              </a:p>
            </c:rich>
          </c:tx>
          <c:layout>
            <c:manualLayout>
              <c:xMode val="edge"/>
              <c:yMode val="edge"/>
              <c:x val="1.3844781181538429E-2"/>
              <c:y val="0.48952034051591814"/>
            </c:manualLayout>
          </c:layout>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4040239"/>
        <c:crosses val="autoZero"/>
        <c:crossBetween val="between"/>
      </c:valAx>
      <c:valAx>
        <c:axId val="539483784"/>
        <c:scaling>
          <c:orientation val="minMax"/>
        </c:scaling>
        <c:delete val="0"/>
        <c:axPos val="r"/>
        <c:title>
          <c:tx>
            <c:rich>
              <a:bodyPr rot="-540000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försörjningsgrad</a:t>
                </a:r>
              </a:p>
            </c:rich>
          </c:tx>
          <c:layout>
            <c:manualLayout>
              <c:xMode val="edge"/>
              <c:yMode val="edge"/>
              <c:x val="0.95898735616268349"/>
              <c:y val="0.3069423971257324"/>
            </c:manualLayout>
          </c:layout>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39482800"/>
        <c:crosses val="max"/>
        <c:crossBetween val="between"/>
      </c:valAx>
      <c:catAx>
        <c:axId val="539482800"/>
        <c:scaling>
          <c:orientation val="minMax"/>
        </c:scaling>
        <c:delete val="1"/>
        <c:axPos val="b"/>
        <c:numFmt formatCode="General" sourceLinked="1"/>
        <c:majorTickMark val="out"/>
        <c:minorTickMark val="none"/>
        <c:tickLblPos val="nextTo"/>
        <c:crossAx val="5394837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5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r>
              <a:rPr lang="sv-SE"/>
              <a:t>Marknadsbalans mjölk</a:t>
            </a:r>
          </a:p>
        </c:rich>
      </c:tx>
      <c:overlay val="0"/>
      <c:spPr>
        <a:noFill/>
        <a:ln>
          <a:noFill/>
        </a:ln>
        <a:effectLst/>
      </c:spPr>
      <c:txPr>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1340295909486511"/>
          <c:y val="8.0972068956873533E-2"/>
          <c:w val="0.77214106069639465"/>
          <c:h val="0.76401694664554431"/>
        </c:manualLayout>
      </c:layout>
      <c:lineChart>
        <c:grouping val="standard"/>
        <c:varyColors val="0"/>
        <c:ser>
          <c:idx val="1"/>
          <c:order val="1"/>
          <c:tx>
            <c:strRef>
              <c:f>Mjölk!$B$7</c:f>
              <c:strCache>
                <c:ptCount val="1"/>
                <c:pt idx="0">
                  <c:v>Invägd mjölk</c:v>
                </c:pt>
              </c:strCache>
            </c:strRef>
          </c:tx>
          <c:spPr>
            <a:ln w="28575" cap="rnd">
              <a:solidFill>
                <a:srgbClr val="0070C0"/>
              </a:solidFill>
              <a:round/>
            </a:ln>
            <a:effectLst/>
          </c:spPr>
          <c:marker>
            <c:symbol val="none"/>
          </c:marker>
          <c:cat>
            <c:numRef>
              <c:f>Mjölk!$A$8:$A$48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Mjölk!$B$8:$B$48</c:f>
              <c:numCache>
                <c:formatCode>#,##0</c:formatCode>
                <c:ptCount val="41"/>
                <c:pt idx="0">
                  <c:v>3243</c:v>
                </c:pt>
                <c:pt idx="1">
                  <c:v>3258</c:v>
                </c:pt>
                <c:pt idx="2">
                  <c:v>3276</c:v>
                </c:pt>
                <c:pt idx="3">
                  <c:v>3277</c:v>
                </c:pt>
                <c:pt idx="4">
                  <c:v>3299</c:v>
                </c:pt>
                <c:pt idx="5">
                  <c:v>3297</c:v>
                </c:pt>
                <c:pt idx="6">
                  <c:v>3290</c:v>
                </c:pt>
                <c:pt idx="7">
                  <c:v>3226</c:v>
                </c:pt>
                <c:pt idx="8">
                  <c:v>3206</c:v>
                </c:pt>
                <c:pt idx="9">
                  <c:v>3229</c:v>
                </c:pt>
                <c:pt idx="10">
                  <c:v>3163</c:v>
                </c:pt>
                <c:pt idx="11">
                  <c:v>3130</c:v>
                </c:pt>
                <c:pt idx="12">
                  <c:v>2986</c:v>
                </c:pt>
                <c:pt idx="13">
                  <c:v>2987</c:v>
                </c:pt>
                <c:pt idx="14">
                  <c:v>2933</c:v>
                </c:pt>
                <c:pt idx="15">
                  <c:v>2862</c:v>
                </c:pt>
                <c:pt idx="16">
                  <c:v>2850</c:v>
                </c:pt>
                <c:pt idx="17">
                  <c:v>2861</c:v>
                </c:pt>
                <c:pt idx="18">
                  <c:v>2868</c:v>
                </c:pt>
                <c:pt idx="19">
                  <c:v>2931.25</c:v>
                </c:pt>
                <c:pt idx="20">
                  <c:v>2933.16</c:v>
                </c:pt>
                <c:pt idx="21">
                  <c:v>2862</c:v>
                </c:pt>
                <c:pt idx="22">
                  <c:v>2817</c:v>
                </c:pt>
                <c:pt idx="23">
                  <c:v>2760</c:v>
                </c:pt>
                <c:pt idx="24">
                  <c:v>2704</c:v>
                </c:pt>
                <c:pt idx="25">
                  <c:v>2772.74</c:v>
                </c:pt>
                <c:pt idx="26">
                  <c:v>2782.22</c:v>
                </c:pt>
                <c:pt idx="27">
                  <c:v>2764.84</c:v>
                </c:pt>
                <c:pt idx="28">
                  <c:v>2818.53</c:v>
                </c:pt>
                <c:pt idx="29">
                  <c:v>2799.91</c:v>
                </c:pt>
                <c:pt idx="30">
                  <c:v>2899.41</c:v>
                </c:pt>
              </c:numCache>
            </c:numRef>
          </c:val>
          <c:smooth val="0"/>
          <c:extLst>
            <c:ext xmlns:c16="http://schemas.microsoft.com/office/drawing/2014/chart" uri="{C3380CC4-5D6E-409C-BE32-E72D297353CC}">
              <c16:uniqueId val="{00000001-8C4B-409D-AA50-18D5908C8FE0}"/>
            </c:ext>
          </c:extLst>
        </c:ser>
        <c:ser>
          <c:idx val="2"/>
          <c:order val="2"/>
          <c:tx>
            <c:strRef>
              <c:f>Mjölk!$C$7</c:f>
              <c:strCache>
                <c:ptCount val="1"/>
                <c:pt idx="0">
                  <c:v>Import</c:v>
                </c:pt>
              </c:strCache>
            </c:strRef>
          </c:tx>
          <c:spPr>
            <a:ln w="28575" cap="rnd">
              <a:solidFill>
                <a:srgbClr val="C00000"/>
              </a:solidFill>
              <a:round/>
            </a:ln>
            <a:effectLst/>
          </c:spPr>
          <c:marker>
            <c:symbol val="none"/>
          </c:marker>
          <c:cat>
            <c:numRef>
              <c:f>Mjölk!$A$8:$A$48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Mjölk!$C$8:$C$48</c:f>
              <c:numCache>
                <c:formatCode>#,##0</c:formatCode>
                <c:ptCount val="41"/>
                <c:pt idx="0">
                  <c:v>224.83299999999997</c:v>
                </c:pt>
                <c:pt idx="1">
                  <c:v>291.37599999999998</c:v>
                </c:pt>
                <c:pt idx="2">
                  <c:v>351.76</c:v>
                </c:pt>
                <c:pt idx="3">
                  <c:v>393.541</c:v>
                </c:pt>
                <c:pt idx="4">
                  <c:v>434.709</c:v>
                </c:pt>
                <c:pt idx="5">
                  <c:v>421.79399999999998</c:v>
                </c:pt>
                <c:pt idx="6">
                  <c:v>451.03899999999999</c:v>
                </c:pt>
                <c:pt idx="7">
                  <c:v>539.86300000000006</c:v>
                </c:pt>
                <c:pt idx="8">
                  <c:v>614.64800000000002</c:v>
                </c:pt>
                <c:pt idx="9">
                  <c:v>686.23200000000008</c:v>
                </c:pt>
                <c:pt idx="10">
                  <c:v>834.81700000000001</c:v>
                </c:pt>
                <c:pt idx="11">
                  <c:v>996.27400000000011</c:v>
                </c:pt>
                <c:pt idx="12">
                  <c:v>1023.111</c:v>
                </c:pt>
                <c:pt idx="13">
                  <c:v>1141.328</c:v>
                </c:pt>
                <c:pt idx="14">
                  <c:v>1355.99</c:v>
                </c:pt>
                <c:pt idx="15">
                  <c:v>1541.7890000000002</c:v>
                </c:pt>
                <c:pt idx="16">
                  <c:v>1415.5050000000001</c:v>
                </c:pt>
                <c:pt idx="17">
                  <c:v>1566.93</c:v>
                </c:pt>
                <c:pt idx="18">
                  <c:v>1657.354</c:v>
                </c:pt>
                <c:pt idx="19">
                  <c:v>1716.0119999999999</c:v>
                </c:pt>
                <c:pt idx="20">
                  <c:v>1744.0129999999999</c:v>
                </c:pt>
                <c:pt idx="21">
                  <c:v>1763.2310000000002</c:v>
                </c:pt>
                <c:pt idx="22">
                  <c:v>1767.5919999999999</c:v>
                </c:pt>
                <c:pt idx="23">
                  <c:v>1832.973</c:v>
                </c:pt>
                <c:pt idx="24">
                  <c:v>1878.0100000000002</c:v>
                </c:pt>
                <c:pt idx="25">
                  <c:v>1913.1019999999999</c:v>
                </c:pt>
                <c:pt idx="26">
                  <c:v>1930.355</c:v>
                </c:pt>
                <c:pt idx="27">
                  <c:v>1973.6579999999999</c:v>
                </c:pt>
                <c:pt idx="28">
                  <c:v>2058.9849999999997</c:v>
                </c:pt>
                <c:pt idx="29">
                  <c:v>2193.0529999999999</c:v>
                </c:pt>
                <c:pt idx="30">
                  <c:v>2272.4160000000002</c:v>
                </c:pt>
              </c:numCache>
            </c:numRef>
          </c:val>
          <c:smooth val="0"/>
          <c:extLst>
            <c:ext xmlns:c16="http://schemas.microsoft.com/office/drawing/2014/chart" uri="{C3380CC4-5D6E-409C-BE32-E72D297353CC}">
              <c16:uniqueId val="{00000002-8C4B-409D-AA50-18D5908C8FE0}"/>
            </c:ext>
          </c:extLst>
        </c:ser>
        <c:ser>
          <c:idx val="3"/>
          <c:order val="3"/>
          <c:tx>
            <c:strRef>
              <c:f>Mjölk!$D$7</c:f>
              <c:strCache>
                <c:ptCount val="1"/>
                <c:pt idx="0">
                  <c:v>Export</c:v>
                </c:pt>
              </c:strCache>
            </c:strRef>
          </c:tx>
          <c:spPr>
            <a:ln w="28575" cap="rnd">
              <a:solidFill>
                <a:schemeClr val="accent1">
                  <a:lumMod val="75000"/>
                </a:schemeClr>
              </a:solidFill>
              <a:round/>
            </a:ln>
            <a:effectLst/>
          </c:spPr>
          <c:marker>
            <c:symbol val="none"/>
          </c:marker>
          <c:cat>
            <c:numRef>
              <c:f>Mjölk!$A$8:$A$48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Mjölk!$D$8:$D$48</c:f>
              <c:numCache>
                <c:formatCode>#,##0</c:formatCode>
                <c:ptCount val="41"/>
                <c:pt idx="0">
                  <c:v>581.81600000000003</c:v>
                </c:pt>
                <c:pt idx="1">
                  <c:v>459.13099999999997</c:v>
                </c:pt>
                <c:pt idx="2">
                  <c:v>686.89800000000002</c:v>
                </c:pt>
                <c:pt idx="3">
                  <c:v>666.875</c:v>
                </c:pt>
                <c:pt idx="4">
                  <c:v>615.82600000000002</c:v>
                </c:pt>
                <c:pt idx="5">
                  <c:v>680.90499999999997</c:v>
                </c:pt>
                <c:pt idx="6">
                  <c:v>671.28899999999999</c:v>
                </c:pt>
                <c:pt idx="7">
                  <c:v>555.03199999999993</c:v>
                </c:pt>
                <c:pt idx="8">
                  <c:v>582.92200000000003</c:v>
                </c:pt>
                <c:pt idx="9">
                  <c:v>836.97800000000007</c:v>
                </c:pt>
                <c:pt idx="10">
                  <c:v>877.14600000000007</c:v>
                </c:pt>
                <c:pt idx="11">
                  <c:v>982.44</c:v>
                </c:pt>
                <c:pt idx="12">
                  <c:v>912.73100000000011</c:v>
                </c:pt>
                <c:pt idx="13">
                  <c:v>924.34799999999996</c:v>
                </c:pt>
                <c:pt idx="14">
                  <c:v>982.21399999999994</c:v>
                </c:pt>
                <c:pt idx="15">
                  <c:v>673.97300000000007</c:v>
                </c:pt>
                <c:pt idx="16">
                  <c:v>594.45299999999997</c:v>
                </c:pt>
                <c:pt idx="17">
                  <c:v>688.697</c:v>
                </c:pt>
                <c:pt idx="18">
                  <c:v>849.57300000000009</c:v>
                </c:pt>
                <c:pt idx="19">
                  <c:v>856.47400000000005</c:v>
                </c:pt>
                <c:pt idx="20">
                  <c:v>870.52199999999993</c:v>
                </c:pt>
                <c:pt idx="21">
                  <c:v>785.53</c:v>
                </c:pt>
                <c:pt idx="22">
                  <c:v>776.61500000000001</c:v>
                </c:pt>
                <c:pt idx="23">
                  <c:v>767.09500000000003</c:v>
                </c:pt>
                <c:pt idx="24">
                  <c:v>740.08300000000008</c:v>
                </c:pt>
                <c:pt idx="25">
                  <c:v>728.43</c:v>
                </c:pt>
                <c:pt idx="26">
                  <c:v>875.07599999999991</c:v>
                </c:pt>
                <c:pt idx="27">
                  <c:v>908.40200000000004</c:v>
                </c:pt>
                <c:pt idx="28">
                  <c:v>1091.174</c:v>
                </c:pt>
                <c:pt idx="29">
                  <c:v>1028.0480000000002</c:v>
                </c:pt>
                <c:pt idx="30">
                  <c:v>1199.7310000000002</c:v>
                </c:pt>
              </c:numCache>
            </c:numRef>
          </c:val>
          <c:smooth val="0"/>
          <c:extLst>
            <c:ext xmlns:c16="http://schemas.microsoft.com/office/drawing/2014/chart" uri="{C3380CC4-5D6E-409C-BE32-E72D297353CC}">
              <c16:uniqueId val="{00000003-8C4B-409D-AA50-18D5908C8FE0}"/>
            </c:ext>
          </c:extLst>
        </c:ser>
        <c:ser>
          <c:idx val="4"/>
          <c:order val="4"/>
          <c:tx>
            <c:strRef>
              <c:f>Mjölk!$E$7</c:f>
              <c:strCache>
                <c:ptCount val="1"/>
                <c:pt idx="0">
                  <c:v>Totalkonsumtion</c:v>
                </c:pt>
              </c:strCache>
            </c:strRef>
          </c:tx>
          <c:spPr>
            <a:ln w="28575" cap="rnd">
              <a:solidFill>
                <a:srgbClr val="FFC000"/>
              </a:solidFill>
              <a:round/>
            </a:ln>
            <a:effectLst/>
          </c:spPr>
          <c:marker>
            <c:symbol val="none"/>
          </c:marker>
          <c:cat>
            <c:numRef>
              <c:f>Mjölk!$A$8:$A$48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Mjölk!$E$8:$E$48</c:f>
              <c:numCache>
                <c:formatCode>#,##0</c:formatCode>
                <c:ptCount val="41"/>
                <c:pt idx="0">
                  <c:v>2886.0169999999998</c:v>
                </c:pt>
                <c:pt idx="1">
                  <c:v>3090.2450000000003</c:v>
                </c:pt>
                <c:pt idx="2">
                  <c:v>2940.8620000000001</c:v>
                </c:pt>
                <c:pt idx="3">
                  <c:v>3003.6660000000002</c:v>
                </c:pt>
                <c:pt idx="4">
                  <c:v>3117.8829999999998</c:v>
                </c:pt>
                <c:pt idx="5">
                  <c:v>3037.8890000000001</c:v>
                </c:pt>
                <c:pt idx="6">
                  <c:v>3069.75</c:v>
                </c:pt>
                <c:pt idx="7">
                  <c:v>3210.8310000000001</c:v>
                </c:pt>
                <c:pt idx="8">
                  <c:v>3237.7260000000001</c:v>
                </c:pt>
                <c:pt idx="9">
                  <c:v>3078.2539999999999</c:v>
                </c:pt>
                <c:pt idx="10">
                  <c:v>3120.6709999999998</c:v>
                </c:pt>
                <c:pt idx="11">
                  <c:v>3143.8340000000003</c:v>
                </c:pt>
                <c:pt idx="12">
                  <c:v>3096.3799999999997</c:v>
                </c:pt>
                <c:pt idx="13">
                  <c:v>3203.9799999999996</c:v>
                </c:pt>
                <c:pt idx="14">
                  <c:v>3306.7759999999998</c:v>
                </c:pt>
                <c:pt idx="15">
                  <c:v>3729.8160000000007</c:v>
                </c:pt>
                <c:pt idx="16">
                  <c:v>3671.0520000000001</c:v>
                </c:pt>
                <c:pt idx="17">
                  <c:v>3739.2330000000002</c:v>
                </c:pt>
                <c:pt idx="18">
                  <c:v>3675.7809999999999</c:v>
                </c:pt>
                <c:pt idx="19">
                  <c:v>3790.7879999999996</c:v>
                </c:pt>
                <c:pt idx="20">
                  <c:v>3806.6509999999998</c:v>
                </c:pt>
                <c:pt idx="21">
                  <c:v>3839.701</c:v>
                </c:pt>
                <c:pt idx="22">
                  <c:v>3807.9769999999999</c:v>
                </c:pt>
                <c:pt idx="23">
                  <c:v>3825.8779999999997</c:v>
                </c:pt>
                <c:pt idx="24">
                  <c:v>3841.9270000000001</c:v>
                </c:pt>
                <c:pt idx="25">
                  <c:v>3957.4119999999998</c:v>
                </c:pt>
                <c:pt idx="26">
                  <c:v>3837.4989999999998</c:v>
                </c:pt>
                <c:pt idx="27">
                  <c:v>3830.0959999999995</c:v>
                </c:pt>
                <c:pt idx="28">
                  <c:v>3786.3409999999994</c:v>
                </c:pt>
                <c:pt idx="29">
                  <c:v>3964.9149999999995</c:v>
                </c:pt>
                <c:pt idx="30">
                  <c:v>3972.0949999999998</c:v>
                </c:pt>
              </c:numCache>
            </c:numRef>
          </c:val>
          <c:smooth val="0"/>
          <c:extLst>
            <c:ext xmlns:c16="http://schemas.microsoft.com/office/drawing/2014/chart" uri="{C3380CC4-5D6E-409C-BE32-E72D297353CC}">
              <c16:uniqueId val="{00000004-8C4B-409D-AA50-18D5908C8FE0}"/>
            </c:ext>
          </c:extLst>
        </c:ser>
        <c:dLbls>
          <c:showLegendKey val="0"/>
          <c:showVal val="0"/>
          <c:showCatName val="0"/>
          <c:showSerName val="0"/>
          <c:showPercent val="0"/>
          <c:showBubbleSize val="0"/>
        </c:dLbls>
        <c:marker val="1"/>
        <c:smooth val="0"/>
        <c:axId val="1383602975"/>
        <c:axId val="1383603455"/>
        <c:extLst>
          <c:ext xmlns:c15="http://schemas.microsoft.com/office/drawing/2012/chart" uri="{02D57815-91ED-43cb-92C2-25804820EDAC}">
            <c15:filteredLineSeries>
              <c15:ser>
                <c:idx val="0"/>
                <c:order val="0"/>
                <c:tx>
                  <c:strRef>
                    <c:extLst>
                      <c:ext uri="{02D57815-91ED-43cb-92C2-25804820EDAC}">
                        <c15:formulaRef>
                          <c15:sqref>Mjölk!$A$7</c15:sqref>
                        </c15:formulaRef>
                      </c:ext>
                    </c:extLst>
                    <c:strCache>
                      <c:ptCount val="1"/>
                      <c:pt idx="0">
                        <c:v>År</c:v>
                      </c:pt>
                    </c:strCache>
                  </c:strRef>
                </c:tx>
                <c:spPr>
                  <a:ln w="28575" cap="rnd">
                    <a:solidFill>
                      <a:schemeClr val="accent1"/>
                    </a:solidFill>
                    <a:round/>
                  </a:ln>
                  <a:effectLst/>
                </c:spPr>
                <c:marker>
                  <c:symbol val="none"/>
                </c:marker>
                <c:cat>
                  <c:numRef>
                    <c:extLst>
                      <c:ext uri="{02D57815-91ED-43cb-92C2-25804820EDAC}">
                        <c15:formulaRef>
                          <c15:sqref>Mjölk!$A$8:$A$48</c15:sqref>
                        </c15:formulaRef>
                      </c:ext>
                    </c:extLst>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extLst>
                      <c:ext uri="{02D57815-91ED-43cb-92C2-25804820EDAC}">
                        <c15:formulaRef>
                          <c15:sqref>Mjölk!$A$8:$A$48</c15:sqref>
                        </c15:formulaRef>
                      </c:ext>
                    </c:extLst>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val>
                <c:smooth val="0"/>
                <c:extLst>
                  <c:ext xmlns:c16="http://schemas.microsoft.com/office/drawing/2014/chart" uri="{C3380CC4-5D6E-409C-BE32-E72D297353CC}">
                    <c16:uniqueId val="{00000000-8C4B-409D-AA50-18D5908C8FE0}"/>
                  </c:ext>
                </c:extLst>
              </c15:ser>
            </c15:filteredLineSeries>
          </c:ext>
        </c:extLst>
      </c:lineChart>
      <c:lineChart>
        <c:grouping val="standard"/>
        <c:varyColors val="0"/>
        <c:ser>
          <c:idx val="5"/>
          <c:order val="5"/>
          <c:tx>
            <c:strRef>
              <c:f>Mjölk!$F$7</c:f>
              <c:strCache>
                <c:ptCount val="1"/>
                <c:pt idx="0">
                  <c:v>Försörjningsgrad</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dLbls>
            <c:dLbl>
              <c:idx val="40"/>
              <c:layout>
                <c:manualLayout>
                  <c:x val="-0.1114012184508268"/>
                  <c:y val="-1.7010938856486038E-2"/>
                </c:manualLayout>
              </c:layout>
              <c:tx>
                <c:rich>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en-US"/>
                      <a:t>Mål: </a:t>
                    </a:r>
                    <a:fld id="{85607215-F21E-4B6A-98EF-A1455BF5308F}" type="VALUE">
                      <a:rPr lang="en-US"/>
                      <a:pPr>
                        <a:defRPr/>
                      </a:pPr>
                      <a:t>[VÄRDE]</a:t>
                    </a:fld>
                    <a:endParaRPr lang="en-US"/>
                  </a:p>
                </c:rich>
              </c:tx>
              <c:numFmt formatCode="0%" sourceLinked="0"/>
              <c:spPr>
                <a:solidFill>
                  <a:schemeClr val="bg1">
                    <a:lumMod val="85000"/>
                  </a:schemeClr>
                </a:solid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8C4B-409D-AA50-18D5908C8FE0}"/>
                </c:ext>
              </c:extLst>
            </c:dLbl>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Mjölk!$F$8:$F$48</c:f>
              <c:numCache>
                <c:formatCode>0%</c:formatCode>
                <c:ptCount val="41"/>
                <c:pt idx="0">
                  <c:v>1.1236940045744708</c:v>
                </c:pt>
                <c:pt idx="1">
                  <c:v>1.0542853398355145</c:v>
                </c:pt>
                <c:pt idx="2">
                  <c:v>1.1139591045074539</c:v>
                </c:pt>
                <c:pt idx="3">
                  <c:v>1.0910001311730397</c:v>
                </c:pt>
                <c:pt idx="4">
                  <c:v>1.058089735888101</c:v>
                </c:pt>
                <c:pt idx="5">
                  <c:v>1.0852931097877505</c:v>
                </c:pt>
                <c:pt idx="6">
                  <c:v>1.0717485137226159</c:v>
                </c:pt>
                <c:pt idx="7">
                  <c:v>1.0047243221458868</c:v>
                </c:pt>
                <c:pt idx="8">
                  <c:v>0.99020114734847853</c:v>
                </c:pt>
                <c:pt idx="9">
                  <c:v>1.0489712674782523</c:v>
                </c:pt>
                <c:pt idx="10">
                  <c:v>1.013564070034938</c:v>
                </c:pt>
                <c:pt idx="11">
                  <c:v>0.99559964043903071</c:v>
                </c:pt>
                <c:pt idx="12">
                  <c:v>0.96435192062989694</c:v>
                </c:pt>
                <c:pt idx="13">
                  <c:v>0.93227797926329137</c:v>
                </c:pt>
                <c:pt idx="14">
                  <c:v>0.88696664061914088</c:v>
                </c:pt>
                <c:pt idx="15">
                  <c:v>0.76733007740864412</c:v>
                </c:pt>
                <c:pt idx="16">
                  <c:v>0.77634421958610222</c:v>
                </c:pt>
                <c:pt idx="17">
                  <c:v>0.76513017509205761</c:v>
                </c:pt>
                <c:pt idx="18">
                  <c:v>0.78024234849682284</c:v>
                </c:pt>
                <c:pt idx="19">
                  <c:v>0.77325611455982246</c:v>
                </c:pt>
                <c:pt idx="20">
                  <c:v>0.77053557050541277</c:v>
                </c:pt>
                <c:pt idx="21">
                  <c:v>0.74537053796636765</c:v>
                </c:pt>
                <c:pt idx="22">
                  <c:v>0.73976287146692332</c:v>
                </c:pt>
                <c:pt idx="23">
                  <c:v>0.72140303480665102</c:v>
                </c:pt>
                <c:pt idx="24">
                  <c:v>0.70381347693488183</c:v>
                </c:pt>
                <c:pt idx="25">
                  <c:v>0.70064476481094207</c:v>
                </c:pt>
                <c:pt idx="26">
                  <c:v>0.72500865798271219</c:v>
                </c:pt>
                <c:pt idx="27">
                  <c:v>0.72187224549985185</c:v>
                </c:pt>
                <c:pt idx="28">
                  <c:v>0.74439412614975797</c:v>
                </c:pt>
                <c:pt idx="29">
                  <c:v>0.70617150682927632</c:v>
                </c:pt>
                <c:pt idx="30">
                  <c:v>0.72994477725230644</c:v>
                </c:pt>
                <c:pt idx="40">
                  <c:v>0.85</c:v>
                </c:pt>
              </c:numCache>
            </c:numRef>
          </c:val>
          <c:smooth val="0"/>
          <c:extLst>
            <c:ext xmlns:c16="http://schemas.microsoft.com/office/drawing/2014/chart" uri="{C3380CC4-5D6E-409C-BE32-E72D297353CC}">
              <c16:uniqueId val="{00000005-8C4B-409D-AA50-18D5908C8FE0}"/>
            </c:ext>
          </c:extLst>
        </c:ser>
        <c:dLbls>
          <c:showLegendKey val="0"/>
          <c:showVal val="0"/>
          <c:showCatName val="0"/>
          <c:showSerName val="0"/>
          <c:showPercent val="0"/>
          <c:showBubbleSize val="0"/>
        </c:dLbls>
        <c:marker val="1"/>
        <c:smooth val="0"/>
        <c:axId val="1383600575"/>
        <c:axId val="1383596255"/>
      </c:lineChart>
      <c:catAx>
        <c:axId val="1383602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383603455"/>
        <c:crosses val="autoZero"/>
        <c:auto val="1"/>
        <c:lblAlgn val="ctr"/>
        <c:lblOffset val="100"/>
        <c:noMultiLvlLbl val="0"/>
      </c:catAx>
      <c:valAx>
        <c:axId val="13836034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tusen ton</a:t>
                </a:r>
              </a:p>
            </c:rich>
          </c:tx>
          <c:layout>
            <c:manualLayout>
              <c:xMode val="edge"/>
              <c:yMode val="edge"/>
              <c:x val="2.0186113099498925E-2"/>
              <c:y val="0.40758715019777458"/>
            </c:manualLayout>
          </c:layout>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383602975"/>
        <c:crosses val="autoZero"/>
        <c:crossBetween val="between"/>
      </c:valAx>
      <c:valAx>
        <c:axId val="1383596255"/>
        <c:scaling>
          <c:orientation val="minMax"/>
        </c:scaling>
        <c:delete val="0"/>
        <c:axPos val="r"/>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försörjningsgrad</a:t>
                </a:r>
              </a:p>
            </c:rich>
          </c:tx>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383600575"/>
        <c:crosses val="max"/>
        <c:crossBetween val="between"/>
      </c:valAx>
      <c:catAx>
        <c:axId val="1383600575"/>
        <c:scaling>
          <c:orientation val="minMax"/>
        </c:scaling>
        <c:delete val="1"/>
        <c:axPos val="b"/>
        <c:majorTickMark val="out"/>
        <c:minorTickMark val="none"/>
        <c:tickLblPos val="nextTo"/>
        <c:crossAx val="138359625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50">
          <a:solidFill>
            <a:sysClr val="windowText" lastClr="000000"/>
          </a:solidFill>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r>
              <a:rPr lang="sv-SE"/>
              <a:t>Marknadsbalans ägg</a:t>
            </a:r>
          </a:p>
        </c:rich>
      </c:tx>
      <c:overlay val="0"/>
      <c:spPr>
        <a:noFill/>
        <a:ln>
          <a:noFill/>
        </a:ln>
        <a:effectLst/>
      </c:spPr>
      <c:txPr>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endParaRPr lang="sv-SE"/>
        </a:p>
      </c:txPr>
    </c:title>
    <c:autoTitleDeleted val="0"/>
    <c:plotArea>
      <c:layout/>
      <c:lineChart>
        <c:grouping val="standard"/>
        <c:varyColors val="0"/>
        <c:ser>
          <c:idx val="1"/>
          <c:order val="1"/>
          <c:tx>
            <c:strRef>
              <c:f>Ägg!$B$7</c:f>
              <c:strCache>
                <c:ptCount val="1"/>
                <c:pt idx="0">
                  <c:v>Produktion</c:v>
                </c:pt>
              </c:strCache>
            </c:strRef>
          </c:tx>
          <c:spPr>
            <a:ln w="28575" cap="rnd">
              <a:solidFill>
                <a:srgbClr val="0070C0"/>
              </a:solidFill>
              <a:round/>
            </a:ln>
            <a:effectLst/>
          </c:spPr>
          <c:marker>
            <c:symbol val="none"/>
          </c:marker>
          <c:cat>
            <c:numRef>
              <c:f>Ägg!$A$8:$A$48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Ägg!$B$8:$B$48</c:f>
              <c:numCache>
                <c:formatCode>0.0</c:formatCode>
                <c:ptCount val="41"/>
                <c:pt idx="0">
                  <c:v>105.38</c:v>
                </c:pt>
                <c:pt idx="1">
                  <c:v>109.85</c:v>
                </c:pt>
                <c:pt idx="2">
                  <c:v>107.08</c:v>
                </c:pt>
                <c:pt idx="3">
                  <c:v>105.69</c:v>
                </c:pt>
                <c:pt idx="4">
                  <c:v>103.85</c:v>
                </c:pt>
                <c:pt idx="5">
                  <c:v>100.15</c:v>
                </c:pt>
                <c:pt idx="6">
                  <c:v>97.81</c:v>
                </c:pt>
                <c:pt idx="7">
                  <c:v>93.56</c:v>
                </c:pt>
                <c:pt idx="8">
                  <c:v>92.6</c:v>
                </c:pt>
                <c:pt idx="9">
                  <c:v>103.56</c:v>
                </c:pt>
                <c:pt idx="10">
                  <c:v>100.96</c:v>
                </c:pt>
                <c:pt idx="11">
                  <c:v>98.77</c:v>
                </c:pt>
                <c:pt idx="12">
                  <c:v>95.43</c:v>
                </c:pt>
                <c:pt idx="13">
                  <c:v>102.46</c:v>
                </c:pt>
                <c:pt idx="14">
                  <c:v>104.54</c:v>
                </c:pt>
                <c:pt idx="15">
                  <c:v>111.36</c:v>
                </c:pt>
                <c:pt idx="16">
                  <c:v>116.08</c:v>
                </c:pt>
                <c:pt idx="17">
                  <c:v>122.25</c:v>
                </c:pt>
                <c:pt idx="18">
                  <c:v>129.25</c:v>
                </c:pt>
                <c:pt idx="19">
                  <c:v>121.71</c:v>
                </c:pt>
                <c:pt idx="20">
                  <c:v>126.504096385542</c:v>
                </c:pt>
                <c:pt idx="21">
                  <c:v>139.54659000000001</c:v>
                </c:pt>
                <c:pt idx="22">
                  <c:v>137.435</c:v>
                </c:pt>
                <c:pt idx="23">
                  <c:v>141.13999999999999</c:v>
                </c:pt>
                <c:pt idx="24">
                  <c:v>149.77000000000001</c:v>
                </c:pt>
                <c:pt idx="25">
                  <c:v>149.126</c:v>
                </c:pt>
                <c:pt idx="26">
                  <c:v>128.126</c:v>
                </c:pt>
                <c:pt idx="27">
                  <c:v>154.72399999999999</c:v>
                </c:pt>
                <c:pt idx="28">
                  <c:v>133.30994000000001</c:v>
                </c:pt>
                <c:pt idx="29">
                  <c:v>134.34146341463415</c:v>
                </c:pt>
                <c:pt idx="30">
                  <c:v>157.64634146341464</c:v>
                </c:pt>
              </c:numCache>
            </c:numRef>
          </c:val>
          <c:smooth val="0"/>
          <c:extLst>
            <c:ext xmlns:c16="http://schemas.microsoft.com/office/drawing/2014/chart" uri="{C3380CC4-5D6E-409C-BE32-E72D297353CC}">
              <c16:uniqueId val="{00000001-D47C-4939-BF71-5C02F352D022}"/>
            </c:ext>
          </c:extLst>
        </c:ser>
        <c:ser>
          <c:idx val="2"/>
          <c:order val="2"/>
          <c:tx>
            <c:strRef>
              <c:f>Ägg!$C$7</c:f>
              <c:strCache>
                <c:ptCount val="1"/>
                <c:pt idx="0">
                  <c:v>Import</c:v>
                </c:pt>
              </c:strCache>
            </c:strRef>
          </c:tx>
          <c:spPr>
            <a:ln w="28575" cap="rnd">
              <a:solidFill>
                <a:srgbClr val="C00000"/>
              </a:solidFill>
              <a:round/>
            </a:ln>
            <a:effectLst/>
          </c:spPr>
          <c:marker>
            <c:symbol val="none"/>
          </c:marker>
          <c:cat>
            <c:numRef>
              <c:f>Ägg!$A$8:$A$48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Ägg!$C$8:$C$48</c:f>
              <c:numCache>
                <c:formatCode>0.0</c:formatCode>
                <c:ptCount val="41"/>
                <c:pt idx="0">
                  <c:v>5.2480000000000002</c:v>
                </c:pt>
                <c:pt idx="1">
                  <c:v>9.1340000000000003</c:v>
                </c:pt>
                <c:pt idx="2">
                  <c:v>10.151999999999999</c:v>
                </c:pt>
                <c:pt idx="3">
                  <c:v>13.006</c:v>
                </c:pt>
                <c:pt idx="4">
                  <c:v>12.268000000000001</c:v>
                </c:pt>
                <c:pt idx="5">
                  <c:v>15.013999999999999</c:v>
                </c:pt>
                <c:pt idx="6">
                  <c:v>15.747999999999999</c:v>
                </c:pt>
                <c:pt idx="7">
                  <c:v>19.224</c:v>
                </c:pt>
                <c:pt idx="8">
                  <c:v>19.91</c:v>
                </c:pt>
                <c:pt idx="9">
                  <c:v>19.324999999999999</c:v>
                </c:pt>
                <c:pt idx="10">
                  <c:v>18.994</c:v>
                </c:pt>
                <c:pt idx="11">
                  <c:v>21.637</c:v>
                </c:pt>
                <c:pt idx="12">
                  <c:v>25.974</c:v>
                </c:pt>
                <c:pt idx="13">
                  <c:v>22.847000000000001</c:v>
                </c:pt>
                <c:pt idx="14">
                  <c:v>23.315000000000001</c:v>
                </c:pt>
                <c:pt idx="15">
                  <c:v>25.47</c:v>
                </c:pt>
                <c:pt idx="16">
                  <c:v>23.606999999999999</c:v>
                </c:pt>
                <c:pt idx="17">
                  <c:v>23.818999999999999</c:v>
                </c:pt>
                <c:pt idx="18">
                  <c:v>22.638999999999999</c:v>
                </c:pt>
                <c:pt idx="19">
                  <c:v>24.391999999999999</c:v>
                </c:pt>
                <c:pt idx="20">
                  <c:v>26.385999999999999</c:v>
                </c:pt>
                <c:pt idx="21">
                  <c:v>27.094000000000001</c:v>
                </c:pt>
                <c:pt idx="22">
                  <c:v>25.4</c:v>
                </c:pt>
                <c:pt idx="23">
                  <c:v>29.849</c:v>
                </c:pt>
                <c:pt idx="24">
                  <c:v>25.512</c:v>
                </c:pt>
                <c:pt idx="25">
                  <c:v>24.503</c:v>
                </c:pt>
                <c:pt idx="26">
                  <c:v>30.382000000000001</c:v>
                </c:pt>
                <c:pt idx="27">
                  <c:v>26.31</c:v>
                </c:pt>
                <c:pt idx="28">
                  <c:v>28.280999999999999</c:v>
                </c:pt>
                <c:pt idx="29">
                  <c:v>33.604999999999997</c:v>
                </c:pt>
                <c:pt idx="30">
                  <c:v>29.306000000000001</c:v>
                </c:pt>
              </c:numCache>
            </c:numRef>
          </c:val>
          <c:smooth val="0"/>
          <c:extLst>
            <c:ext xmlns:c16="http://schemas.microsoft.com/office/drawing/2014/chart" uri="{C3380CC4-5D6E-409C-BE32-E72D297353CC}">
              <c16:uniqueId val="{00000002-D47C-4939-BF71-5C02F352D022}"/>
            </c:ext>
          </c:extLst>
        </c:ser>
        <c:ser>
          <c:idx val="3"/>
          <c:order val="3"/>
          <c:tx>
            <c:strRef>
              <c:f>Ägg!$D$7</c:f>
              <c:strCache>
                <c:ptCount val="1"/>
                <c:pt idx="0">
                  <c:v>Export</c:v>
                </c:pt>
              </c:strCache>
            </c:strRef>
          </c:tx>
          <c:spPr>
            <a:ln w="28575" cap="rnd">
              <a:solidFill>
                <a:schemeClr val="accent1">
                  <a:lumMod val="75000"/>
                </a:schemeClr>
              </a:solidFill>
              <a:round/>
            </a:ln>
            <a:effectLst/>
          </c:spPr>
          <c:marker>
            <c:symbol val="none"/>
          </c:marker>
          <c:cat>
            <c:numRef>
              <c:f>Ägg!$A$8:$A$48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Ägg!$D$8:$D$48</c:f>
              <c:numCache>
                <c:formatCode>0.0</c:formatCode>
                <c:ptCount val="41"/>
                <c:pt idx="0">
                  <c:v>3.8420000000000001</c:v>
                </c:pt>
                <c:pt idx="1">
                  <c:v>8.7639999999999993</c:v>
                </c:pt>
                <c:pt idx="2">
                  <c:v>10.004</c:v>
                </c:pt>
                <c:pt idx="3">
                  <c:v>10.135</c:v>
                </c:pt>
                <c:pt idx="4">
                  <c:v>10.446999999999999</c:v>
                </c:pt>
                <c:pt idx="5">
                  <c:v>8.7530000000000001</c:v>
                </c:pt>
                <c:pt idx="6">
                  <c:v>8.2219999999999995</c:v>
                </c:pt>
                <c:pt idx="7">
                  <c:v>12.315</c:v>
                </c:pt>
                <c:pt idx="8">
                  <c:v>9.5790000000000006</c:v>
                </c:pt>
                <c:pt idx="9">
                  <c:v>10.978999999999999</c:v>
                </c:pt>
                <c:pt idx="10">
                  <c:v>11.161</c:v>
                </c:pt>
                <c:pt idx="11">
                  <c:v>8.6959999999999997</c:v>
                </c:pt>
                <c:pt idx="12">
                  <c:v>9.5329999999999995</c:v>
                </c:pt>
                <c:pt idx="13">
                  <c:v>9.9429999999999996</c:v>
                </c:pt>
                <c:pt idx="14">
                  <c:v>7.14</c:v>
                </c:pt>
                <c:pt idx="15">
                  <c:v>11.677</c:v>
                </c:pt>
                <c:pt idx="16">
                  <c:v>13.683999999999999</c:v>
                </c:pt>
                <c:pt idx="17">
                  <c:v>11.86</c:v>
                </c:pt>
                <c:pt idx="18">
                  <c:v>13.96</c:v>
                </c:pt>
                <c:pt idx="19">
                  <c:v>11.012</c:v>
                </c:pt>
                <c:pt idx="20">
                  <c:v>14.178000000000001</c:v>
                </c:pt>
                <c:pt idx="21">
                  <c:v>18.327999999999999</c:v>
                </c:pt>
                <c:pt idx="22">
                  <c:v>15.5</c:v>
                </c:pt>
                <c:pt idx="23">
                  <c:v>18.457999999999998</c:v>
                </c:pt>
                <c:pt idx="24">
                  <c:v>21.145</c:v>
                </c:pt>
                <c:pt idx="25">
                  <c:v>20.652999999999999</c:v>
                </c:pt>
                <c:pt idx="26">
                  <c:v>13.303000000000001</c:v>
                </c:pt>
                <c:pt idx="27">
                  <c:v>26.824999999999999</c:v>
                </c:pt>
                <c:pt idx="28">
                  <c:v>21.215</c:v>
                </c:pt>
                <c:pt idx="29">
                  <c:v>14.039</c:v>
                </c:pt>
                <c:pt idx="30">
                  <c:v>24.300999999999998</c:v>
                </c:pt>
              </c:numCache>
            </c:numRef>
          </c:val>
          <c:smooth val="0"/>
          <c:extLst>
            <c:ext xmlns:c16="http://schemas.microsoft.com/office/drawing/2014/chart" uri="{C3380CC4-5D6E-409C-BE32-E72D297353CC}">
              <c16:uniqueId val="{00000003-D47C-4939-BF71-5C02F352D022}"/>
            </c:ext>
          </c:extLst>
        </c:ser>
        <c:ser>
          <c:idx val="4"/>
          <c:order val="4"/>
          <c:tx>
            <c:strRef>
              <c:f>Ägg!$E$7</c:f>
              <c:strCache>
                <c:ptCount val="1"/>
                <c:pt idx="0">
                  <c:v>Totalkonsumtion</c:v>
                </c:pt>
              </c:strCache>
            </c:strRef>
          </c:tx>
          <c:spPr>
            <a:ln w="28575" cap="rnd">
              <a:solidFill>
                <a:srgbClr val="FFC000"/>
              </a:solidFill>
              <a:round/>
            </a:ln>
            <a:effectLst/>
          </c:spPr>
          <c:marker>
            <c:symbol val="none"/>
          </c:marker>
          <c:cat>
            <c:numRef>
              <c:f>Ägg!$A$8:$A$48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Ägg!$E$8:$E$48</c:f>
              <c:numCache>
                <c:formatCode>0.0</c:formatCode>
                <c:ptCount val="41"/>
                <c:pt idx="0">
                  <c:v>106.786</c:v>
                </c:pt>
                <c:pt idx="1">
                  <c:v>110.22</c:v>
                </c:pt>
                <c:pt idx="2">
                  <c:v>107.22799999999999</c:v>
                </c:pt>
                <c:pt idx="3">
                  <c:v>108.56099999999999</c:v>
                </c:pt>
                <c:pt idx="4">
                  <c:v>105.67099999999999</c:v>
                </c:pt>
                <c:pt idx="5">
                  <c:v>106.411</c:v>
                </c:pt>
                <c:pt idx="6">
                  <c:v>105.33600000000001</c:v>
                </c:pt>
                <c:pt idx="7">
                  <c:v>100.46900000000001</c:v>
                </c:pt>
                <c:pt idx="8">
                  <c:v>102.93099999999998</c:v>
                </c:pt>
                <c:pt idx="9">
                  <c:v>111.90600000000001</c:v>
                </c:pt>
                <c:pt idx="10">
                  <c:v>108.79299999999999</c:v>
                </c:pt>
                <c:pt idx="11">
                  <c:v>111.711</c:v>
                </c:pt>
                <c:pt idx="12">
                  <c:v>111.87100000000001</c:v>
                </c:pt>
                <c:pt idx="13">
                  <c:v>115.36399999999999</c:v>
                </c:pt>
                <c:pt idx="14">
                  <c:v>120.715</c:v>
                </c:pt>
                <c:pt idx="15">
                  <c:v>125.15299999999999</c:v>
                </c:pt>
                <c:pt idx="16">
                  <c:v>126.00300000000001</c:v>
                </c:pt>
                <c:pt idx="17">
                  <c:v>134.209</c:v>
                </c:pt>
                <c:pt idx="18">
                  <c:v>137.929</c:v>
                </c:pt>
                <c:pt idx="19">
                  <c:v>135.09</c:v>
                </c:pt>
                <c:pt idx="20">
                  <c:v>138.712096385542</c:v>
                </c:pt>
                <c:pt idx="21">
                  <c:v>148.31259</c:v>
                </c:pt>
                <c:pt idx="22">
                  <c:v>147.33500000000001</c:v>
                </c:pt>
                <c:pt idx="23">
                  <c:v>152.53099999999998</c:v>
                </c:pt>
                <c:pt idx="24">
                  <c:v>154.137</c:v>
                </c:pt>
                <c:pt idx="25">
                  <c:v>152.97600000000003</c:v>
                </c:pt>
                <c:pt idx="26">
                  <c:v>145.20500000000001</c:v>
                </c:pt>
                <c:pt idx="27">
                  <c:v>154.209</c:v>
                </c:pt>
                <c:pt idx="28">
                  <c:v>140.37594000000001</c:v>
                </c:pt>
                <c:pt idx="29">
                  <c:v>153.90746341463415</c:v>
                </c:pt>
                <c:pt idx="30">
                  <c:v>162.65134146341467</c:v>
                </c:pt>
              </c:numCache>
            </c:numRef>
          </c:val>
          <c:smooth val="0"/>
          <c:extLst>
            <c:ext xmlns:c16="http://schemas.microsoft.com/office/drawing/2014/chart" uri="{C3380CC4-5D6E-409C-BE32-E72D297353CC}">
              <c16:uniqueId val="{00000004-D47C-4939-BF71-5C02F352D022}"/>
            </c:ext>
          </c:extLst>
        </c:ser>
        <c:dLbls>
          <c:showLegendKey val="0"/>
          <c:showVal val="0"/>
          <c:showCatName val="0"/>
          <c:showSerName val="0"/>
          <c:showPercent val="0"/>
          <c:showBubbleSize val="0"/>
        </c:dLbls>
        <c:marker val="1"/>
        <c:smooth val="0"/>
        <c:axId val="1383565055"/>
        <c:axId val="1383567455"/>
        <c:extLst>
          <c:ext xmlns:c15="http://schemas.microsoft.com/office/drawing/2012/chart" uri="{02D57815-91ED-43cb-92C2-25804820EDAC}">
            <c15:filteredLineSeries>
              <c15:ser>
                <c:idx val="0"/>
                <c:order val="0"/>
                <c:tx>
                  <c:strRef>
                    <c:extLst>
                      <c:ext uri="{02D57815-91ED-43cb-92C2-25804820EDAC}">
                        <c15:formulaRef>
                          <c15:sqref>Ägg!$A$7</c15:sqref>
                        </c15:formulaRef>
                      </c:ext>
                    </c:extLst>
                    <c:strCache>
                      <c:ptCount val="1"/>
                      <c:pt idx="0">
                        <c:v>År</c:v>
                      </c:pt>
                    </c:strCache>
                  </c:strRef>
                </c:tx>
                <c:spPr>
                  <a:ln w="28575" cap="rnd">
                    <a:solidFill>
                      <a:schemeClr val="accent1"/>
                    </a:solidFill>
                    <a:round/>
                  </a:ln>
                  <a:effectLst/>
                </c:spPr>
                <c:marker>
                  <c:symbol val="none"/>
                </c:marker>
                <c:cat>
                  <c:numRef>
                    <c:extLst>
                      <c:ext uri="{02D57815-91ED-43cb-92C2-25804820EDAC}">
                        <c15:formulaRef>
                          <c15:sqref>Ägg!$A$8:$A$48</c15:sqref>
                        </c15:formulaRef>
                      </c:ext>
                    </c:extLst>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extLst>
                      <c:ext uri="{02D57815-91ED-43cb-92C2-25804820EDAC}">
                        <c15:formulaRef>
                          <c15:sqref>Ägg!$A$8:$A$48</c15:sqref>
                        </c15:formulaRef>
                      </c:ext>
                    </c:extLst>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val>
                <c:smooth val="0"/>
                <c:extLst>
                  <c:ext xmlns:c16="http://schemas.microsoft.com/office/drawing/2014/chart" uri="{C3380CC4-5D6E-409C-BE32-E72D297353CC}">
                    <c16:uniqueId val="{00000000-D47C-4939-BF71-5C02F352D022}"/>
                  </c:ext>
                </c:extLst>
              </c15:ser>
            </c15:filteredLineSeries>
          </c:ext>
        </c:extLst>
      </c:lineChart>
      <c:lineChart>
        <c:grouping val="standard"/>
        <c:varyColors val="0"/>
        <c:ser>
          <c:idx val="5"/>
          <c:order val="5"/>
          <c:tx>
            <c:strRef>
              <c:f>Ägg!$F$7</c:f>
              <c:strCache>
                <c:ptCount val="1"/>
                <c:pt idx="0">
                  <c:v>Försörjningsgrad</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dLbls>
            <c:dLbl>
              <c:idx val="40"/>
              <c:layout>
                <c:manualLayout>
                  <c:x val="-0.12463381111724536"/>
                  <c:y val="2.4896268813835894E-3"/>
                </c:manualLayout>
              </c:layout>
              <c:tx>
                <c:rich>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en-US"/>
                      <a:t>Mål: </a:t>
                    </a:r>
                    <a:fld id="{4C46E409-084A-4B02-A9AE-C6BA073EFCC8}" type="VALUE">
                      <a:rPr lang="en-US"/>
                      <a:pPr>
                        <a:defRPr/>
                      </a:pPr>
                      <a:t>[VÄRDE]</a:t>
                    </a:fld>
                    <a:endParaRPr lang="en-US"/>
                  </a:p>
                </c:rich>
              </c:tx>
              <c:numFmt formatCode="0%" sourceLinked="0"/>
              <c:spPr>
                <a:solidFill>
                  <a:schemeClr val="bg1">
                    <a:lumMod val="85000"/>
                  </a:schemeClr>
                </a:solid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D47C-4939-BF71-5C02F352D022}"/>
                </c:ext>
              </c:extLst>
            </c:dLbl>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Ägg!$A$8:$A$48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Ägg!$F$8:$F$48</c:f>
              <c:numCache>
                <c:formatCode>0%</c:formatCode>
                <c:ptCount val="41"/>
                <c:pt idx="0">
                  <c:v>0.98683348004420046</c:v>
                </c:pt>
                <c:pt idx="1">
                  <c:v>0.9966430774814008</c:v>
                </c:pt>
                <c:pt idx="2">
                  <c:v>0.99861976349460968</c:v>
                </c:pt>
                <c:pt idx="3">
                  <c:v>0.97355403874319513</c:v>
                </c:pt>
                <c:pt idx="4">
                  <c:v>0.9827672682192844</c:v>
                </c:pt>
                <c:pt idx="5">
                  <c:v>0.94116209790341232</c:v>
                </c:pt>
                <c:pt idx="6">
                  <c:v>0.92855244171033635</c:v>
                </c:pt>
                <c:pt idx="7">
                  <c:v>0.93123251948362173</c:v>
                </c:pt>
                <c:pt idx="8">
                  <c:v>0.89963179217145472</c:v>
                </c:pt>
                <c:pt idx="9">
                  <c:v>0.92541954854967556</c:v>
                </c:pt>
                <c:pt idx="10">
                  <c:v>0.9280008824097139</c:v>
                </c:pt>
                <c:pt idx="11">
                  <c:v>0.88415643938376698</c:v>
                </c:pt>
                <c:pt idx="12">
                  <c:v>0.85303608620643423</c:v>
                </c:pt>
                <c:pt idx="13">
                  <c:v>0.88814534863562289</c:v>
                </c:pt>
                <c:pt idx="14">
                  <c:v>0.86600671001946739</c:v>
                </c:pt>
                <c:pt idx="15">
                  <c:v>0.88979089594336536</c:v>
                </c:pt>
                <c:pt idx="16">
                  <c:v>0.92124790679586988</c:v>
                </c:pt>
                <c:pt idx="17">
                  <c:v>0.91089271211319656</c:v>
                </c:pt>
                <c:pt idx="18">
                  <c:v>0.93707632187574763</c:v>
                </c:pt>
                <c:pt idx="19">
                  <c:v>0.9009549189429269</c:v>
                </c:pt>
                <c:pt idx="20">
                  <c:v>0.91199037201435851</c:v>
                </c:pt>
                <c:pt idx="21">
                  <c:v>0.94089510539867183</c:v>
                </c:pt>
                <c:pt idx="22">
                  <c:v>0.93280618997522646</c:v>
                </c:pt>
                <c:pt idx="23">
                  <c:v>0.92532009886514877</c:v>
                </c:pt>
                <c:pt idx="24">
                  <c:v>0.97166806152967822</c:v>
                </c:pt>
                <c:pt idx="25">
                  <c:v>0.97483265348812875</c:v>
                </c:pt>
                <c:pt idx="26">
                  <c:v>0.8823800833304638</c:v>
                </c:pt>
                <c:pt idx="27">
                  <c:v>1.0033396234979799</c:v>
                </c:pt>
                <c:pt idx="28">
                  <c:v>0.94966373867202603</c:v>
                </c:pt>
                <c:pt idx="29">
                  <c:v>0.87287166219296164</c:v>
                </c:pt>
                <c:pt idx="30">
                  <c:v>0.9692286583377131</c:v>
                </c:pt>
                <c:pt idx="40">
                  <c:v>1.05</c:v>
                </c:pt>
              </c:numCache>
            </c:numRef>
          </c:val>
          <c:smooth val="0"/>
          <c:extLst>
            <c:ext xmlns:c16="http://schemas.microsoft.com/office/drawing/2014/chart" uri="{C3380CC4-5D6E-409C-BE32-E72D297353CC}">
              <c16:uniqueId val="{00000005-D47C-4939-BF71-5C02F352D022}"/>
            </c:ext>
          </c:extLst>
        </c:ser>
        <c:dLbls>
          <c:showLegendKey val="0"/>
          <c:showVal val="0"/>
          <c:showCatName val="0"/>
          <c:showSerName val="0"/>
          <c:showPercent val="0"/>
          <c:showBubbleSize val="0"/>
        </c:dLbls>
        <c:marker val="1"/>
        <c:smooth val="0"/>
        <c:axId val="1383579935"/>
        <c:axId val="1383578015"/>
      </c:lineChart>
      <c:catAx>
        <c:axId val="1383565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383567455"/>
        <c:crosses val="autoZero"/>
        <c:auto val="1"/>
        <c:lblAlgn val="ctr"/>
        <c:lblOffset val="100"/>
        <c:noMultiLvlLbl val="0"/>
      </c:catAx>
      <c:valAx>
        <c:axId val="13835674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tusen ton</a:t>
                </a:r>
              </a:p>
            </c:rich>
          </c:tx>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383565055"/>
        <c:crosses val="autoZero"/>
        <c:crossBetween val="between"/>
      </c:valAx>
      <c:valAx>
        <c:axId val="1383578015"/>
        <c:scaling>
          <c:orientation val="minMax"/>
          <c:max val="1.1000000000000001"/>
          <c:min val="0"/>
        </c:scaling>
        <c:delete val="0"/>
        <c:axPos val="r"/>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försörjningsgrad</a:t>
                </a:r>
              </a:p>
            </c:rich>
          </c:tx>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383579935"/>
        <c:crosses val="max"/>
        <c:crossBetween val="between"/>
      </c:valAx>
      <c:catAx>
        <c:axId val="1383579935"/>
        <c:scaling>
          <c:orientation val="minMax"/>
        </c:scaling>
        <c:delete val="1"/>
        <c:axPos val="b"/>
        <c:numFmt formatCode="General" sourceLinked="1"/>
        <c:majorTickMark val="out"/>
        <c:minorTickMark val="none"/>
        <c:tickLblPos val="nextTo"/>
        <c:crossAx val="138357801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50">
          <a:solidFill>
            <a:sysClr val="windowText" lastClr="000000"/>
          </a:solidFill>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r>
              <a:rPr lang="sv-SE"/>
              <a:t>Marknadsbalans morot</a:t>
            </a:r>
          </a:p>
        </c:rich>
      </c:tx>
      <c:overlay val="0"/>
      <c:spPr>
        <a:noFill/>
        <a:ln>
          <a:noFill/>
        </a:ln>
        <a:effectLst/>
      </c:spPr>
      <c:txPr>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endParaRPr lang="sv-SE"/>
        </a:p>
      </c:txPr>
    </c:title>
    <c:autoTitleDeleted val="0"/>
    <c:plotArea>
      <c:layout/>
      <c:lineChart>
        <c:grouping val="standard"/>
        <c:varyColors val="0"/>
        <c:ser>
          <c:idx val="0"/>
          <c:order val="0"/>
          <c:tx>
            <c:strRef>
              <c:f>Morot!$B$7</c:f>
              <c:strCache>
                <c:ptCount val="1"/>
                <c:pt idx="0">
                  <c:v>Produktion</c:v>
                </c:pt>
              </c:strCache>
            </c:strRef>
          </c:tx>
          <c:spPr>
            <a:ln w="28575" cap="rnd">
              <a:solidFill>
                <a:srgbClr val="0070C0"/>
              </a:solidFill>
              <a:round/>
            </a:ln>
            <a:effectLst/>
          </c:spPr>
          <c:marker>
            <c:symbol val="none"/>
          </c:marker>
          <c:cat>
            <c:strRef>
              <c:f>Morot!$A$8:$A$41</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Morot!$B$8:$B$41</c:f>
              <c:numCache>
                <c:formatCode>#,##0</c:formatCode>
                <c:ptCount val="34"/>
                <c:pt idx="0">
                  <c:v>84784</c:v>
                </c:pt>
                <c:pt idx="1">
                  <c:v>95700</c:v>
                </c:pt>
                <c:pt idx="2">
                  <c:v>109000</c:v>
                </c:pt>
                <c:pt idx="3">
                  <c:v>96228</c:v>
                </c:pt>
                <c:pt idx="4">
                  <c:v>116600</c:v>
                </c:pt>
                <c:pt idx="5">
                  <c:v>89400</c:v>
                </c:pt>
                <c:pt idx="6">
                  <c:v>91609</c:v>
                </c:pt>
                <c:pt idx="7">
                  <c:v>122600</c:v>
                </c:pt>
                <c:pt idx="8">
                  <c:v>83000</c:v>
                </c:pt>
                <c:pt idx="9">
                  <c:v>104870</c:v>
                </c:pt>
                <c:pt idx="10">
                  <c:v>128700</c:v>
                </c:pt>
                <c:pt idx="11">
                  <c:v>112800</c:v>
                </c:pt>
                <c:pt idx="12">
                  <c:v>119021</c:v>
                </c:pt>
                <c:pt idx="13">
                  <c:v>115600</c:v>
                </c:pt>
                <c:pt idx="14">
                  <c:v>111600</c:v>
                </c:pt>
                <c:pt idx="15">
                  <c:v>109077</c:v>
                </c:pt>
                <c:pt idx="16">
                  <c:v>92500</c:v>
                </c:pt>
                <c:pt idx="17">
                  <c:v>106700</c:v>
                </c:pt>
                <c:pt idx="18">
                  <c:v>118494</c:v>
                </c:pt>
                <c:pt idx="19">
                  <c:v>123200</c:v>
                </c:pt>
                <c:pt idx="20">
                  <c:v>113900</c:v>
                </c:pt>
                <c:pt idx="21">
                  <c:v>108237</c:v>
                </c:pt>
                <c:pt idx="22">
                  <c:v>122700</c:v>
                </c:pt>
                <c:pt idx="23">
                  <c:v>114700</c:v>
                </c:pt>
              </c:numCache>
            </c:numRef>
          </c:val>
          <c:smooth val="0"/>
          <c:extLst>
            <c:ext xmlns:c16="http://schemas.microsoft.com/office/drawing/2014/chart" uri="{C3380CC4-5D6E-409C-BE32-E72D297353CC}">
              <c16:uniqueId val="{00000000-D92B-4C15-BBF1-8CCDF089D8FD}"/>
            </c:ext>
          </c:extLst>
        </c:ser>
        <c:ser>
          <c:idx val="1"/>
          <c:order val="1"/>
          <c:tx>
            <c:strRef>
              <c:f>Morot!$C$7</c:f>
              <c:strCache>
                <c:ptCount val="1"/>
                <c:pt idx="0">
                  <c:v>Import</c:v>
                </c:pt>
              </c:strCache>
            </c:strRef>
          </c:tx>
          <c:spPr>
            <a:ln w="28575" cap="rnd">
              <a:solidFill>
                <a:srgbClr val="FF0000"/>
              </a:solidFill>
              <a:round/>
            </a:ln>
            <a:effectLst/>
          </c:spPr>
          <c:marker>
            <c:symbol val="none"/>
          </c:marker>
          <c:cat>
            <c:strRef>
              <c:f>Morot!$A$8:$A$41</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Morot!$C$8:$C$41</c:f>
              <c:numCache>
                <c:formatCode>#,##0</c:formatCode>
                <c:ptCount val="34"/>
                <c:pt idx="0">
                  <c:v>7556</c:v>
                </c:pt>
                <c:pt idx="1">
                  <c:v>6711</c:v>
                </c:pt>
                <c:pt idx="2">
                  <c:v>8291</c:v>
                </c:pt>
                <c:pt idx="3">
                  <c:v>10591</c:v>
                </c:pt>
                <c:pt idx="4">
                  <c:v>12441</c:v>
                </c:pt>
                <c:pt idx="5">
                  <c:v>13233</c:v>
                </c:pt>
                <c:pt idx="6">
                  <c:v>13789</c:v>
                </c:pt>
                <c:pt idx="7">
                  <c:v>8126</c:v>
                </c:pt>
                <c:pt idx="8">
                  <c:v>8056</c:v>
                </c:pt>
                <c:pt idx="9">
                  <c:v>6643</c:v>
                </c:pt>
                <c:pt idx="10">
                  <c:v>13600</c:v>
                </c:pt>
                <c:pt idx="11">
                  <c:v>8650</c:v>
                </c:pt>
                <c:pt idx="12">
                  <c:v>9124</c:v>
                </c:pt>
                <c:pt idx="13">
                  <c:v>11954</c:v>
                </c:pt>
                <c:pt idx="14">
                  <c:v>10550</c:v>
                </c:pt>
                <c:pt idx="15">
                  <c:v>11830</c:v>
                </c:pt>
                <c:pt idx="16">
                  <c:v>14401</c:v>
                </c:pt>
                <c:pt idx="17">
                  <c:v>13673</c:v>
                </c:pt>
                <c:pt idx="18">
                  <c:v>9070</c:v>
                </c:pt>
                <c:pt idx="19">
                  <c:v>7697</c:v>
                </c:pt>
                <c:pt idx="20">
                  <c:v>7258</c:v>
                </c:pt>
                <c:pt idx="21">
                  <c:v>7930</c:v>
                </c:pt>
                <c:pt idx="22">
                  <c:v>11607</c:v>
                </c:pt>
                <c:pt idx="23">
                  <c:v>5561</c:v>
                </c:pt>
              </c:numCache>
            </c:numRef>
          </c:val>
          <c:smooth val="0"/>
          <c:extLst>
            <c:ext xmlns:c16="http://schemas.microsoft.com/office/drawing/2014/chart" uri="{C3380CC4-5D6E-409C-BE32-E72D297353CC}">
              <c16:uniqueId val="{00000001-D92B-4C15-BBF1-8CCDF089D8FD}"/>
            </c:ext>
          </c:extLst>
        </c:ser>
        <c:ser>
          <c:idx val="2"/>
          <c:order val="2"/>
          <c:tx>
            <c:strRef>
              <c:f>Morot!$D$7</c:f>
              <c:strCache>
                <c:ptCount val="1"/>
                <c:pt idx="0">
                  <c:v>Export</c:v>
                </c:pt>
              </c:strCache>
            </c:strRef>
          </c:tx>
          <c:spPr>
            <a:ln w="28575" cap="rnd">
              <a:solidFill>
                <a:schemeClr val="accent1">
                  <a:lumMod val="75000"/>
                </a:schemeClr>
              </a:solidFill>
              <a:round/>
            </a:ln>
            <a:effectLst/>
          </c:spPr>
          <c:marker>
            <c:symbol val="none"/>
          </c:marker>
          <c:cat>
            <c:strRef>
              <c:f>Morot!$A$8:$A$41</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Morot!$D$8:$D$41</c:f>
              <c:numCache>
                <c:formatCode>#,##0</c:formatCode>
                <c:ptCount val="34"/>
                <c:pt idx="0">
                  <c:v>532</c:v>
                </c:pt>
                <c:pt idx="1">
                  <c:v>321</c:v>
                </c:pt>
                <c:pt idx="2">
                  <c:v>285</c:v>
                </c:pt>
                <c:pt idx="3">
                  <c:v>100</c:v>
                </c:pt>
                <c:pt idx="4">
                  <c:v>283</c:v>
                </c:pt>
                <c:pt idx="5">
                  <c:v>273</c:v>
                </c:pt>
                <c:pt idx="6">
                  <c:v>277</c:v>
                </c:pt>
                <c:pt idx="7">
                  <c:v>461</c:v>
                </c:pt>
                <c:pt idx="8">
                  <c:v>514</c:v>
                </c:pt>
                <c:pt idx="9">
                  <c:v>1095</c:v>
                </c:pt>
                <c:pt idx="10">
                  <c:v>458</c:v>
                </c:pt>
                <c:pt idx="11">
                  <c:v>792</c:v>
                </c:pt>
                <c:pt idx="12">
                  <c:v>271</c:v>
                </c:pt>
                <c:pt idx="13">
                  <c:v>766</c:v>
                </c:pt>
                <c:pt idx="14">
                  <c:v>1875</c:v>
                </c:pt>
                <c:pt idx="15">
                  <c:v>1002</c:v>
                </c:pt>
                <c:pt idx="16">
                  <c:v>3330</c:v>
                </c:pt>
                <c:pt idx="17">
                  <c:v>3057</c:v>
                </c:pt>
                <c:pt idx="18">
                  <c:v>4254</c:v>
                </c:pt>
                <c:pt idx="19">
                  <c:v>4303</c:v>
                </c:pt>
                <c:pt idx="20">
                  <c:v>2981</c:v>
                </c:pt>
                <c:pt idx="21">
                  <c:v>4949</c:v>
                </c:pt>
                <c:pt idx="22">
                  <c:v>4142</c:v>
                </c:pt>
                <c:pt idx="23">
                  <c:v>3861</c:v>
                </c:pt>
              </c:numCache>
            </c:numRef>
          </c:val>
          <c:smooth val="0"/>
          <c:extLst>
            <c:ext xmlns:c16="http://schemas.microsoft.com/office/drawing/2014/chart" uri="{C3380CC4-5D6E-409C-BE32-E72D297353CC}">
              <c16:uniqueId val="{00000002-D92B-4C15-BBF1-8CCDF089D8FD}"/>
            </c:ext>
          </c:extLst>
        </c:ser>
        <c:ser>
          <c:idx val="3"/>
          <c:order val="3"/>
          <c:tx>
            <c:strRef>
              <c:f>Morot!$E$7</c:f>
              <c:strCache>
                <c:ptCount val="1"/>
                <c:pt idx="0">
                  <c:v>Totalkonsumtion</c:v>
                </c:pt>
              </c:strCache>
            </c:strRef>
          </c:tx>
          <c:spPr>
            <a:ln w="28575" cap="rnd">
              <a:solidFill>
                <a:srgbClr val="FFC000"/>
              </a:solidFill>
              <a:round/>
            </a:ln>
            <a:effectLst/>
          </c:spPr>
          <c:marker>
            <c:symbol val="none"/>
          </c:marker>
          <c:cat>
            <c:strRef>
              <c:f>Morot!$A$8:$A$41</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Morot!$E$8:$E$41</c:f>
              <c:numCache>
                <c:formatCode>#,##0</c:formatCode>
                <c:ptCount val="34"/>
                <c:pt idx="0">
                  <c:v>91808</c:v>
                </c:pt>
                <c:pt idx="1">
                  <c:v>102090</c:v>
                </c:pt>
                <c:pt idx="2">
                  <c:v>117006</c:v>
                </c:pt>
                <c:pt idx="3">
                  <c:v>106719</c:v>
                </c:pt>
                <c:pt idx="4">
                  <c:v>128758</c:v>
                </c:pt>
                <c:pt idx="5">
                  <c:v>102360</c:v>
                </c:pt>
                <c:pt idx="6">
                  <c:v>105121</c:v>
                </c:pt>
                <c:pt idx="7">
                  <c:v>130265</c:v>
                </c:pt>
                <c:pt idx="8">
                  <c:v>90542</c:v>
                </c:pt>
                <c:pt idx="9">
                  <c:v>110418</c:v>
                </c:pt>
                <c:pt idx="10">
                  <c:v>141842</c:v>
                </c:pt>
                <c:pt idx="11">
                  <c:v>120658</c:v>
                </c:pt>
                <c:pt idx="12">
                  <c:v>127874</c:v>
                </c:pt>
                <c:pt idx="13">
                  <c:v>126788</c:v>
                </c:pt>
                <c:pt idx="14">
                  <c:v>120275</c:v>
                </c:pt>
                <c:pt idx="15">
                  <c:v>119905</c:v>
                </c:pt>
                <c:pt idx="16">
                  <c:v>103571</c:v>
                </c:pt>
                <c:pt idx="17">
                  <c:v>117316</c:v>
                </c:pt>
                <c:pt idx="18">
                  <c:v>123310</c:v>
                </c:pt>
                <c:pt idx="19">
                  <c:v>126594</c:v>
                </c:pt>
                <c:pt idx="20">
                  <c:v>118177</c:v>
                </c:pt>
                <c:pt idx="21">
                  <c:v>111218</c:v>
                </c:pt>
                <c:pt idx="22">
                  <c:v>130165</c:v>
                </c:pt>
                <c:pt idx="23">
                  <c:v>116400</c:v>
                </c:pt>
              </c:numCache>
            </c:numRef>
          </c:val>
          <c:smooth val="0"/>
          <c:extLst>
            <c:ext xmlns:c16="http://schemas.microsoft.com/office/drawing/2014/chart" uri="{C3380CC4-5D6E-409C-BE32-E72D297353CC}">
              <c16:uniqueId val="{00000003-D92B-4C15-BBF1-8CCDF089D8FD}"/>
            </c:ext>
          </c:extLst>
        </c:ser>
        <c:dLbls>
          <c:showLegendKey val="0"/>
          <c:showVal val="0"/>
          <c:showCatName val="0"/>
          <c:showSerName val="0"/>
          <c:showPercent val="0"/>
          <c:showBubbleSize val="0"/>
        </c:dLbls>
        <c:marker val="1"/>
        <c:smooth val="0"/>
        <c:axId val="1581555616"/>
        <c:axId val="1581720864"/>
      </c:lineChart>
      <c:lineChart>
        <c:grouping val="standard"/>
        <c:varyColors val="0"/>
        <c:ser>
          <c:idx val="4"/>
          <c:order val="4"/>
          <c:tx>
            <c:strRef>
              <c:f>Morot!$F$7</c:f>
              <c:strCache>
                <c:ptCount val="1"/>
                <c:pt idx="0">
                  <c:v>Försörjningsgrad</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dLbls>
            <c:dLbl>
              <c:idx val="33"/>
              <c:layout>
                <c:manualLayout>
                  <c:x val="-0.11921708185053381"/>
                  <c:y val="-3.6322347968093562E-2"/>
                </c:manualLayout>
              </c:layout>
              <c:tx>
                <c:rich>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en-US"/>
                      <a:t>Mål: </a:t>
                    </a:r>
                    <a:fld id="{7205940A-2773-4F10-8A3D-47BFC0C6D436}" type="VALUE">
                      <a:rPr lang="en-US"/>
                      <a:pPr>
                        <a:defRPr/>
                      </a:pPr>
                      <a:t>[VÄRDE]</a:t>
                    </a:fld>
                    <a:endParaRPr lang="en-US"/>
                  </a:p>
                </c:rich>
              </c:tx>
              <c:spPr>
                <a:solidFill>
                  <a:schemeClr val="bg1">
                    <a:lumMod val="85000"/>
                  </a:schemeClr>
                </a:solid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2-06A3-4FD0-A57A-9AF61D49E83C}"/>
                </c:ext>
              </c:extLst>
            </c:dLbl>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Morot!$A$8:$A$41</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Morot!$F$8:$F$41</c:f>
              <c:numCache>
                <c:formatCode>0%</c:formatCode>
                <c:ptCount val="34"/>
                <c:pt idx="0">
                  <c:v>0.92349250609968625</c:v>
                </c:pt>
                <c:pt idx="1">
                  <c:v>0.93740816926241555</c:v>
                </c:pt>
                <c:pt idx="2">
                  <c:v>0.93157615848759889</c:v>
                </c:pt>
                <c:pt idx="3">
                  <c:v>0.90169510583869794</c:v>
                </c:pt>
                <c:pt idx="4">
                  <c:v>0.90557479923577566</c:v>
                </c:pt>
                <c:pt idx="5">
                  <c:v>0.87338804220398591</c:v>
                </c:pt>
                <c:pt idx="6">
                  <c:v>0.87146240998468427</c:v>
                </c:pt>
                <c:pt idx="7">
                  <c:v>0.94115840786089888</c:v>
                </c:pt>
                <c:pt idx="8">
                  <c:v>0.91670164122727571</c:v>
                </c:pt>
                <c:pt idx="9">
                  <c:v>0.94975456900143096</c:v>
                </c:pt>
                <c:pt idx="10">
                  <c:v>0.90734761213180859</c:v>
                </c:pt>
                <c:pt idx="11">
                  <c:v>0.93487377546453609</c:v>
                </c:pt>
                <c:pt idx="12">
                  <c:v>0.93076778704036789</c:v>
                </c:pt>
                <c:pt idx="13">
                  <c:v>0.9117582105562041</c:v>
                </c:pt>
                <c:pt idx="14">
                  <c:v>0.92787362294741216</c:v>
                </c:pt>
                <c:pt idx="15">
                  <c:v>0.90969517534714983</c:v>
                </c:pt>
                <c:pt idx="16">
                  <c:v>0.89310714389162993</c:v>
                </c:pt>
                <c:pt idx="17">
                  <c:v>0.90950935933717481</c:v>
                </c:pt>
                <c:pt idx="18">
                  <c:v>0.96094396237125945</c:v>
                </c:pt>
                <c:pt idx="19">
                  <c:v>0.97318988261686967</c:v>
                </c:pt>
                <c:pt idx="20">
                  <c:v>0.96380852450138355</c:v>
                </c:pt>
                <c:pt idx="21">
                  <c:v>0.97319678469312521</c:v>
                </c:pt>
                <c:pt idx="22">
                  <c:v>0.94264971382476093</c:v>
                </c:pt>
                <c:pt idx="23">
                  <c:v>0.98539518900343648</c:v>
                </c:pt>
                <c:pt idx="33">
                  <c:v>0.95</c:v>
                </c:pt>
              </c:numCache>
            </c:numRef>
          </c:val>
          <c:smooth val="0"/>
          <c:extLst>
            <c:ext xmlns:c16="http://schemas.microsoft.com/office/drawing/2014/chart" uri="{C3380CC4-5D6E-409C-BE32-E72D297353CC}">
              <c16:uniqueId val="{00000004-D92B-4C15-BBF1-8CCDF089D8FD}"/>
            </c:ext>
          </c:extLst>
        </c:ser>
        <c:dLbls>
          <c:showLegendKey val="0"/>
          <c:showVal val="0"/>
          <c:showCatName val="0"/>
          <c:showSerName val="0"/>
          <c:showPercent val="0"/>
          <c:showBubbleSize val="0"/>
        </c:dLbls>
        <c:marker val="1"/>
        <c:smooth val="0"/>
        <c:axId val="1790023648"/>
        <c:axId val="1790022688"/>
      </c:lineChart>
      <c:catAx>
        <c:axId val="158155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581720864"/>
        <c:crosses val="autoZero"/>
        <c:auto val="1"/>
        <c:lblAlgn val="ctr"/>
        <c:lblOffset val="100"/>
        <c:noMultiLvlLbl val="0"/>
      </c:catAx>
      <c:valAx>
        <c:axId val="1581720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ton</a:t>
                </a:r>
              </a:p>
            </c:rich>
          </c:tx>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581555616"/>
        <c:crosses val="autoZero"/>
        <c:crossBetween val="between"/>
      </c:valAx>
      <c:valAx>
        <c:axId val="1790022688"/>
        <c:scaling>
          <c:orientation val="minMax"/>
          <c:min val="0"/>
        </c:scaling>
        <c:delete val="0"/>
        <c:axPos val="r"/>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försörjningsgrad</a:t>
                </a:r>
              </a:p>
            </c:rich>
          </c:tx>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790023648"/>
        <c:crosses val="max"/>
        <c:crossBetween val="between"/>
      </c:valAx>
      <c:catAx>
        <c:axId val="1790023648"/>
        <c:scaling>
          <c:orientation val="minMax"/>
        </c:scaling>
        <c:delete val="1"/>
        <c:axPos val="b"/>
        <c:numFmt formatCode="General" sourceLinked="1"/>
        <c:majorTickMark val="out"/>
        <c:minorTickMark val="none"/>
        <c:tickLblPos val="nextTo"/>
        <c:crossAx val="17900226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50">
          <a:solidFill>
            <a:sysClr val="windowText" lastClr="000000"/>
          </a:solidFill>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r>
              <a:rPr lang="sv-SE"/>
              <a:t>Marknadsbalans matlök</a:t>
            </a:r>
          </a:p>
        </c:rich>
      </c:tx>
      <c:overlay val="0"/>
      <c:spPr>
        <a:noFill/>
        <a:ln>
          <a:noFill/>
        </a:ln>
        <a:effectLst/>
      </c:spPr>
      <c:txPr>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3113007598940962"/>
          <c:y val="0.11002266588008817"/>
          <c:w val="0.76217985241772257"/>
          <c:h val="0.70751535286419009"/>
        </c:manualLayout>
      </c:layout>
      <c:lineChart>
        <c:grouping val="standard"/>
        <c:varyColors val="0"/>
        <c:ser>
          <c:idx val="0"/>
          <c:order val="0"/>
          <c:tx>
            <c:strRef>
              <c:f>Matlök!$B$7</c:f>
              <c:strCache>
                <c:ptCount val="1"/>
                <c:pt idx="0">
                  <c:v>Produktion</c:v>
                </c:pt>
              </c:strCache>
            </c:strRef>
          </c:tx>
          <c:spPr>
            <a:ln w="28575" cap="rnd">
              <a:solidFill>
                <a:srgbClr val="0070C0"/>
              </a:solidFill>
              <a:prstDash val="solid"/>
              <a:round/>
            </a:ln>
            <a:effectLst/>
          </c:spPr>
          <c:marker>
            <c:symbol val="none"/>
          </c:marker>
          <c:cat>
            <c:strRef>
              <c:f>Matlök!$A$8:$A$41</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Matlök!$B$8:$B$41</c:f>
              <c:numCache>
                <c:formatCode>#,##0</c:formatCode>
                <c:ptCount val="34"/>
                <c:pt idx="0">
                  <c:v>23228</c:v>
                </c:pt>
                <c:pt idx="1">
                  <c:v>23400</c:v>
                </c:pt>
                <c:pt idx="2">
                  <c:v>31500</c:v>
                </c:pt>
                <c:pt idx="3">
                  <c:v>28614</c:v>
                </c:pt>
                <c:pt idx="4">
                  <c:v>32800</c:v>
                </c:pt>
                <c:pt idx="5">
                  <c:v>34900</c:v>
                </c:pt>
                <c:pt idx="6">
                  <c:v>32793</c:v>
                </c:pt>
                <c:pt idx="7">
                  <c:v>37000</c:v>
                </c:pt>
                <c:pt idx="8">
                  <c:v>36900</c:v>
                </c:pt>
                <c:pt idx="9">
                  <c:v>41623</c:v>
                </c:pt>
                <c:pt idx="10">
                  <c:v>50400</c:v>
                </c:pt>
                <c:pt idx="11">
                  <c:v>49600</c:v>
                </c:pt>
                <c:pt idx="12">
                  <c:v>53300</c:v>
                </c:pt>
                <c:pt idx="13">
                  <c:v>64600</c:v>
                </c:pt>
                <c:pt idx="14">
                  <c:v>59400</c:v>
                </c:pt>
                <c:pt idx="15">
                  <c:v>62796</c:v>
                </c:pt>
                <c:pt idx="16">
                  <c:v>53000</c:v>
                </c:pt>
                <c:pt idx="17">
                  <c:v>54900</c:v>
                </c:pt>
                <c:pt idx="18">
                  <c:v>69155</c:v>
                </c:pt>
                <c:pt idx="19">
                  <c:v>68100</c:v>
                </c:pt>
                <c:pt idx="20">
                  <c:v>69100</c:v>
                </c:pt>
                <c:pt idx="21">
                  <c:v>71514</c:v>
                </c:pt>
                <c:pt idx="22">
                  <c:v>86800</c:v>
                </c:pt>
                <c:pt idx="23">
                  <c:v>97100</c:v>
                </c:pt>
              </c:numCache>
            </c:numRef>
          </c:val>
          <c:smooth val="0"/>
          <c:extLst>
            <c:ext xmlns:c16="http://schemas.microsoft.com/office/drawing/2014/chart" uri="{C3380CC4-5D6E-409C-BE32-E72D297353CC}">
              <c16:uniqueId val="{00000000-AE2D-4CB3-8891-F630ED93E64D}"/>
            </c:ext>
          </c:extLst>
        </c:ser>
        <c:ser>
          <c:idx val="1"/>
          <c:order val="1"/>
          <c:tx>
            <c:strRef>
              <c:f>Matlök!$C$7</c:f>
              <c:strCache>
                <c:ptCount val="1"/>
                <c:pt idx="0">
                  <c:v>Import</c:v>
                </c:pt>
              </c:strCache>
            </c:strRef>
          </c:tx>
          <c:spPr>
            <a:ln w="28575" cap="rnd">
              <a:solidFill>
                <a:srgbClr val="FF0000"/>
              </a:solidFill>
              <a:round/>
            </a:ln>
            <a:effectLst/>
          </c:spPr>
          <c:marker>
            <c:symbol val="none"/>
          </c:marker>
          <c:cat>
            <c:strRef>
              <c:f>Matlök!$A$8:$A$41</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Matlök!$C$8:$C$41</c:f>
              <c:numCache>
                <c:formatCode>#,##0</c:formatCode>
                <c:ptCount val="34"/>
                <c:pt idx="0">
                  <c:v>24594</c:v>
                </c:pt>
                <c:pt idx="1">
                  <c:v>23260</c:v>
                </c:pt>
                <c:pt idx="2">
                  <c:v>27309</c:v>
                </c:pt>
                <c:pt idx="3">
                  <c:v>27176</c:v>
                </c:pt>
                <c:pt idx="4">
                  <c:v>24023</c:v>
                </c:pt>
                <c:pt idx="5">
                  <c:v>28060</c:v>
                </c:pt>
                <c:pt idx="6">
                  <c:v>20601</c:v>
                </c:pt>
                <c:pt idx="7">
                  <c:v>22796</c:v>
                </c:pt>
                <c:pt idx="8">
                  <c:v>29009</c:v>
                </c:pt>
                <c:pt idx="9">
                  <c:v>29403</c:v>
                </c:pt>
                <c:pt idx="10">
                  <c:v>30186</c:v>
                </c:pt>
                <c:pt idx="11">
                  <c:v>24353</c:v>
                </c:pt>
                <c:pt idx="12">
                  <c:v>29462</c:v>
                </c:pt>
                <c:pt idx="13">
                  <c:v>25895</c:v>
                </c:pt>
                <c:pt idx="14">
                  <c:v>21638</c:v>
                </c:pt>
                <c:pt idx="15">
                  <c:v>22214</c:v>
                </c:pt>
                <c:pt idx="16">
                  <c:v>20938</c:v>
                </c:pt>
                <c:pt idx="17">
                  <c:v>25971</c:v>
                </c:pt>
                <c:pt idx="18">
                  <c:v>22456</c:v>
                </c:pt>
                <c:pt idx="19">
                  <c:v>17191</c:v>
                </c:pt>
                <c:pt idx="20">
                  <c:v>21284</c:v>
                </c:pt>
                <c:pt idx="21">
                  <c:v>21882</c:v>
                </c:pt>
                <c:pt idx="22">
                  <c:v>17981</c:v>
                </c:pt>
                <c:pt idx="23">
                  <c:v>15259</c:v>
                </c:pt>
              </c:numCache>
            </c:numRef>
          </c:val>
          <c:smooth val="0"/>
          <c:extLst>
            <c:ext xmlns:c16="http://schemas.microsoft.com/office/drawing/2014/chart" uri="{C3380CC4-5D6E-409C-BE32-E72D297353CC}">
              <c16:uniqueId val="{00000001-AE2D-4CB3-8891-F630ED93E64D}"/>
            </c:ext>
          </c:extLst>
        </c:ser>
        <c:ser>
          <c:idx val="2"/>
          <c:order val="2"/>
          <c:tx>
            <c:strRef>
              <c:f>Matlök!$D$7</c:f>
              <c:strCache>
                <c:ptCount val="1"/>
                <c:pt idx="0">
                  <c:v>Export</c:v>
                </c:pt>
              </c:strCache>
            </c:strRef>
          </c:tx>
          <c:spPr>
            <a:ln w="28575" cap="rnd">
              <a:solidFill>
                <a:schemeClr val="accent1">
                  <a:lumMod val="75000"/>
                </a:schemeClr>
              </a:solidFill>
              <a:round/>
            </a:ln>
            <a:effectLst/>
          </c:spPr>
          <c:marker>
            <c:symbol val="none"/>
          </c:marker>
          <c:cat>
            <c:strRef>
              <c:f>Matlök!$A$8:$A$41</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Matlök!$D$8:$D$41</c:f>
              <c:numCache>
                <c:formatCode>#,##0</c:formatCode>
                <c:ptCount val="34"/>
                <c:pt idx="0">
                  <c:v>199</c:v>
                </c:pt>
                <c:pt idx="1">
                  <c:v>837</c:v>
                </c:pt>
                <c:pt idx="2">
                  <c:v>430</c:v>
                </c:pt>
                <c:pt idx="3">
                  <c:v>286</c:v>
                </c:pt>
                <c:pt idx="4">
                  <c:v>276</c:v>
                </c:pt>
                <c:pt idx="5">
                  <c:v>442</c:v>
                </c:pt>
                <c:pt idx="6">
                  <c:v>133</c:v>
                </c:pt>
                <c:pt idx="7">
                  <c:v>68</c:v>
                </c:pt>
                <c:pt idx="8">
                  <c:v>196</c:v>
                </c:pt>
                <c:pt idx="9">
                  <c:v>84</c:v>
                </c:pt>
                <c:pt idx="10">
                  <c:v>148</c:v>
                </c:pt>
                <c:pt idx="11">
                  <c:v>252</c:v>
                </c:pt>
                <c:pt idx="12">
                  <c:v>125</c:v>
                </c:pt>
                <c:pt idx="13">
                  <c:v>376</c:v>
                </c:pt>
                <c:pt idx="14">
                  <c:v>296</c:v>
                </c:pt>
                <c:pt idx="15">
                  <c:v>261</c:v>
                </c:pt>
                <c:pt idx="16">
                  <c:v>270</c:v>
                </c:pt>
                <c:pt idx="17">
                  <c:v>358</c:v>
                </c:pt>
                <c:pt idx="18">
                  <c:v>139</c:v>
                </c:pt>
                <c:pt idx="19">
                  <c:v>147</c:v>
                </c:pt>
                <c:pt idx="20">
                  <c:v>363</c:v>
                </c:pt>
                <c:pt idx="21">
                  <c:v>1165</c:v>
                </c:pt>
                <c:pt idx="22">
                  <c:v>927</c:v>
                </c:pt>
                <c:pt idx="23">
                  <c:v>737</c:v>
                </c:pt>
              </c:numCache>
            </c:numRef>
          </c:val>
          <c:smooth val="0"/>
          <c:extLst>
            <c:ext xmlns:c16="http://schemas.microsoft.com/office/drawing/2014/chart" uri="{C3380CC4-5D6E-409C-BE32-E72D297353CC}">
              <c16:uniqueId val="{00000002-AE2D-4CB3-8891-F630ED93E64D}"/>
            </c:ext>
          </c:extLst>
        </c:ser>
        <c:ser>
          <c:idx val="3"/>
          <c:order val="3"/>
          <c:tx>
            <c:strRef>
              <c:f>Matlök!$E$7</c:f>
              <c:strCache>
                <c:ptCount val="1"/>
                <c:pt idx="0">
                  <c:v>Totalkonsumtion</c:v>
                </c:pt>
              </c:strCache>
            </c:strRef>
          </c:tx>
          <c:spPr>
            <a:ln w="28575" cap="rnd">
              <a:solidFill>
                <a:srgbClr val="FFC000"/>
              </a:solidFill>
              <a:round/>
            </a:ln>
            <a:effectLst/>
          </c:spPr>
          <c:marker>
            <c:symbol val="none"/>
          </c:marker>
          <c:cat>
            <c:strRef>
              <c:f>Matlök!$A$8:$A$41</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Matlök!$E$8:$E$41</c:f>
              <c:numCache>
                <c:formatCode>#,##0</c:formatCode>
                <c:ptCount val="34"/>
                <c:pt idx="0">
                  <c:v>47623</c:v>
                </c:pt>
                <c:pt idx="1">
                  <c:v>45823</c:v>
                </c:pt>
                <c:pt idx="2">
                  <c:v>58379</c:v>
                </c:pt>
                <c:pt idx="3">
                  <c:v>55504</c:v>
                </c:pt>
                <c:pt idx="4">
                  <c:v>56547</c:v>
                </c:pt>
                <c:pt idx="5">
                  <c:v>62518</c:v>
                </c:pt>
                <c:pt idx="6">
                  <c:v>53261</c:v>
                </c:pt>
                <c:pt idx="7">
                  <c:v>59728</c:v>
                </c:pt>
                <c:pt idx="8">
                  <c:v>65713</c:v>
                </c:pt>
                <c:pt idx="9">
                  <c:v>70942</c:v>
                </c:pt>
                <c:pt idx="10">
                  <c:v>80438</c:v>
                </c:pt>
                <c:pt idx="11">
                  <c:v>73701</c:v>
                </c:pt>
                <c:pt idx="12">
                  <c:v>82637</c:v>
                </c:pt>
                <c:pt idx="13">
                  <c:v>90119</c:v>
                </c:pt>
                <c:pt idx="14">
                  <c:v>80742</c:v>
                </c:pt>
                <c:pt idx="15">
                  <c:v>84749</c:v>
                </c:pt>
                <c:pt idx="16">
                  <c:v>73668</c:v>
                </c:pt>
                <c:pt idx="17">
                  <c:v>80513</c:v>
                </c:pt>
                <c:pt idx="18">
                  <c:v>91472</c:v>
                </c:pt>
                <c:pt idx="19">
                  <c:v>85144</c:v>
                </c:pt>
                <c:pt idx="20">
                  <c:v>90021</c:v>
                </c:pt>
                <c:pt idx="21">
                  <c:v>92231</c:v>
                </c:pt>
                <c:pt idx="22">
                  <c:v>103854</c:v>
                </c:pt>
                <c:pt idx="23">
                  <c:v>111622</c:v>
                </c:pt>
              </c:numCache>
            </c:numRef>
          </c:val>
          <c:smooth val="0"/>
          <c:extLst>
            <c:ext xmlns:c16="http://schemas.microsoft.com/office/drawing/2014/chart" uri="{C3380CC4-5D6E-409C-BE32-E72D297353CC}">
              <c16:uniqueId val="{00000003-AE2D-4CB3-8891-F630ED93E64D}"/>
            </c:ext>
          </c:extLst>
        </c:ser>
        <c:dLbls>
          <c:showLegendKey val="0"/>
          <c:showVal val="0"/>
          <c:showCatName val="0"/>
          <c:showSerName val="0"/>
          <c:showPercent val="0"/>
          <c:showBubbleSize val="0"/>
        </c:dLbls>
        <c:marker val="1"/>
        <c:smooth val="0"/>
        <c:axId val="1590482304"/>
        <c:axId val="1399363664"/>
      </c:lineChart>
      <c:lineChart>
        <c:grouping val="standard"/>
        <c:varyColors val="0"/>
        <c:ser>
          <c:idx val="4"/>
          <c:order val="4"/>
          <c:tx>
            <c:strRef>
              <c:f>Matlök!$F$7</c:f>
              <c:strCache>
                <c:ptCount val="1"/>
                <c:pt idx="0">
                  <c:v>Försörjningsgrad</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dLbls>
            <c:dLbl>
              <c:idx val="33"/>
              <c:layout>
                <c:manualLayout>
                  <c:x val="-0.11764705882352941"/>
                  <c:y val="-3.3164334500178229E-2"/>
                </c:manualLayout>
              </c:layout>
              <c:tx>
                <c:rich>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en-US"/>
                      <a:t>Mål: </a:t>
                    </a:r>
                    <a:fld id="{7AA20C48-A842-4A14-B7D2-F3CC74671F0F}" type="VALUE">
                      <a:rPr lang="en-US"/>
                      <a:pPr>
                        <a:defRPr/>
                      </a:pPr>
                      <a:t>[VÄRDE]</a:t>
                    </a:fld>
                    <a:endParaRPr lang="en-US"/>
                  </a:p>
                </c:rich>
              </c:tx>
              <c:spPr>
                <a:solidFill>
                  <a:schemeClr val="bg1">
                    <a:lumMod val="85000"/>
                  </a:schemeClr>
                </a:solid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2-7F71-493D-927A-9E7C4BAA7350}"/>
                </c:ext>
              </c:extLst>
            </c:dLbl>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Matlök!$A$8:$A$41</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Matlök!$F$8:$F$41</c:f>
              <c:numCache>
                <c:formatCode>0%</c:formatCode>
                <c:ptCount val="34"/>
                <c:pt idx="0">
                  <c:v>0.48774751695609264</c:v>
                </c:pt>
                <c:pt idx="1">
                  <c:v>0.51066058529559388</c:v>
                </c:pt>
                <c:pt idx="2">
                  <c:v>0.53957758783124066</c:v>
                </c:pt>
                <c:pt idx="3">
                  <c:v>0.51553041222254248</c:v>
                </c:pt>
                <c:pt idx="4">
                  <c:v>0.58004845526729976</c:v>
                </c:pt>
                <c:pt idx="5">
                  <c:v>0.55823922710259444</c:v>
                </c:pt>
                <c:pt idx="6">
                  <c:v>0.61570379827641242</c:v>
                </c:pt>
                <c:pt idx="7">
                  <c:v>0.61947495312081435</c:v>
                </c:pt>
                <c:pt idx="8">
                  <c:v>0.56153272564028422</c:v>
                </c:pt>
                <c:pt idx="9">
                  <c:v>0.58671872797496549</c:v>
                </c:pt>
                <c:pt idx="10">
                  <c:v>0.62656953181332209</c:v>
                </c:pt>
                <c:pt idx="11">
                  <c:v>0.67298951167555388</c:v>
                </c:pt>
                <c:pt idx="12">
                  <c:v>0.64498953253385283</c:v>
                </c:pt>
                <c:pt idx="13">
                  <c:v>0.71682996926286358</c:v>
                </c:pt>
                <c:pt idx="14">
                  <c:v>0.73567659953927322</c:v>
                </c:pt>
                <c:pt idx="15">
                  <c:v>0.74096449515628504</c:v>
                </c:pt>
                <c:pt idx="16">
                  <c:v>0.71944399196394637</c:v>
                </c:pt>
                <c:pt idx="17">
                  <c:v>0.6818774607827307</c:v>
                </c:pt>
                <c:pt idx="18">
                  <c:v>0.7560237012419101</c:v>
                </c:pt>
                <c:pt idx="19">
                  <c:v>0.79982147890632338</c:v>
                </c:pt>
                <c:pt idx="20">
                  <c:v>0.76759867142111282</c:v>
                </c:pt>
                <c:pt idx="21">
                  <c:v>0.77537921089438477</c:v>
                </c:pt>
                <c:pt idx="22">
                  <c:v>0.83578870337204147</c:v>
                </c:pt>
                <c:pt idx="23">
                  <c:v>0.86990019888552439</c:v>
                </c:pt>
                <c:pt idx="33">
                  <c:v>0.9</c:v>
                </c:pt>
              </c:numCache>
            </c:numRef>
          </c:val>
          <c:smooth val="0"/>
          <c:extLst>
            <c:ext xmlns:c16="http://schemas.microsoft.com/office/drawing/2014/chart" uri="{C3380CC4-5D6E-409C-BE32-E72D297353CC}">
              <c16:uniqueId val="{00000004-AE2D-4CB3-8891-F630ED93E64D}"/>
            </c:ext>
          </c:extLst>
        </c:ser>
        <c:dLbls>
          <c:showLegendKey val="0"/>
          <c:showVal val="0"/>
          <c:showCatName val="0"/>
          <c:showSerName val="0"/>
          <c:showPercent val="0"/>
          <c:showBubbleSize val="0"/>
        </c:dLbls>
        <c:marker val="1"/>
        <c:smooth val="0"/>
        <c:axId val="1795629744"/>
        <c:axId val="1432412944"/>
      </c:lineChart>
      <c:catAx>
        <c:axId val="159048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399363664"/>
        <c:crosses val="autoZero"/>
        <c:auto val="1"/>
        <c:lblAlgn val="ctr"/>
        <c:lblOffset val="100"/>
        <c:noMultiLvlLbl val="0"/>
      </c:catAx>
      <c:valAx>
        <c:axId val="1399363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ton</a:t>
                </a:r>
              </a:p>
            </c:rich>
          </c:tx>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590482304"/>
        <c:crosses val="autoZero"/>
        <c:crossBetween val="between"/>
      </c:valAx>
      <c:valAx>
        <c:axId val="1432412944"/>
        <c:scaling>
          <c:orientation val="minMax"/>
        </c:scaling>
        <c:delete val="0"/>
        <c:axPos val="r"/>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försörjningsgrad</a:t>
                </a:r>
              </a:p>
            </c:rich>
          </c:tx>
          <c:layout>
            <c:manualLayout>
              <c:xMode val="edge"/>
              <c:yMode val="edge"/>
              <c:x val="0.95613824259074787"/>
              <c:y val="0.29947872803896503"/>
            </c:manualLayout>
          </c:layout>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795629744"/>
        <c:crosses val="max"/>
        <c:crossBetween val="between"/>
      </c:valAx>
      <c:catAx>
        <c:axId val="1795629744"/>
        <c:scaling>
          <c:orientation val="minMax"/>
        </c:scaling>
        <c:delete val="1"/>
        <c:axPos val="b"/>
        <c:numFmt formatCode="General" sourceLinked="1"/>
        <c:majorTickMark val="out"/>
        <c:minorTickMark val="none"/>
        <c:tickLblPos val="nextTo"/>
        <c:crossAx val="14324129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50">
          <a:solidFill>
            <a:sysClr val="windowText" lastClr="000000"/>
          </a:solidFill>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r>
              <a:rPr lang="sv-SE"/>
              <a:t>Marknadsbalans huvudkål</a:t>
            </a:r>
          </a:p>
        </c:rich>
      </c:tx>
      <c:overlay val="0"/>
      <c:spPr>
        <a:noFill/>
        <a:ln>
          <a:noFill/>
        </a:ln>
        <a:effectLst/>
      </c:spPr>
      <c:txPr>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endParaRPr lang="sv-SE"/>
        </a:p>
      </c:txPr>
    </c:title>
    <c:autoTitleDeleted val="0"/>
    <c:plotArea>
      <c:layout/>
      <c:lineChart>
        <c:grouping val="standard"/>
        <c:varyColors val="0"/>
        <c:ser>
          <c:idx val="0"/>
          <c:order val="0"/>
          <c:tx>
            <c:strRef>
              <c:f>Huvudkål!$B$8</c:f>
              <c:strCache>
                <c:ptCount val="1"/>
                <c:pt idx="0">
                  <c:v>Produktion</c:v>
                </c:pt>
              </c:strCache>
            </c:strRef>
          </c:tx>
          <c:spPr>
            <a:ln w="28575" cap="rnd">
              <a:solidFill>
                <a:srgbClr val="0070C0"/>
              </a:solidFill>
              <a:round/>
            </a:ln>
            <a:effectLst/>
          </c:spPr>
          <c:marker>
            <c:symbol val="none"/>
          </c:marker>
          <c:cat>
            <c:strRef>
              <c:f>Huvudkål!$A$9:$A$42</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Huvudkål!$B$9:$B$42</c:f>
              <c:numCache>
                <c:formatCode>#,##0</c:formatCode>
                <c:ptCount val="34"/>
                <c:pt idx="0">
                  <c:v>14605</c:v>
                </c:pt>
                <c:pt idx="1">
                  <c:v>18900</c:v>
                </c:pt>
                <c:pt idx="2">
                  <c:v>22000</c:v>
                </c:pt>
                <c:pt idx="3">
                  <c:v>16757</c:v>
                </c:pt>
                <c:pt idx="4">
                  <c:v>20200</c:v>
                </c:pt>
                <c:pt idx="5">
                  <c:v>16400</c:v>
                </c:pt>
                <c:pt idx="6">
                  <c:v>18162</c:v>
                </c:pt>
                <c:pt idx="7">
                  <c:v>19200</c:v>
                </c:pt>
                <c:pt idx="8">
                  <c:v>22000</c:v>
                </c:pt>
                <c:pt idx="9">
                  <c:v>18995</c:v>
                </c:pt>
                <c:pt idx="10">
                  <c:v>17500</c:v>
                </c:pt>
                <c:pt idx="11">
                  <c:v>18000</c:v>
                </c:pt>
                <c:pt idx="12">
                  <c:v>17089</c:v>
                </c:pt>
                <c:pt idx="13">
                  <c:v>15700</c:v>
                </c:pt>
                <c:pt idx="14">
                  <c:v>16100</c:v>
                </c:pt>
                <c:pt idx="15">
                  <c:v>17605</c:v>
                </c:pt>
                <c:pt idx="16">
                  <c:v>15800</c:v>
                </c:pt>
                <c:pt idx="17">
                  <c:v>16000</c:v>
                </c:pt>
                <c:pt idx="18">
                  <c:v>19542</c:v>
                </c:pt>
                <c:pt idx="19">
                  <c:v>19800</c:v>
                </c:pt>
                <c:pt idx="20">
                  <c:v>18200</c:v>
                </c:pt>
                <c:pt idx="21">
                  <c:v>19800</c:v>
                </c:pt>
                <c:pt idx="22">
                  <c:v>21700</c:v>
                </c:pt>
                <c:pt idx="23">
                  <c:v>20500</c:v>
                </c:pt>
              </c:numCache>
            </c:numRef>
          </c:val>
          <c:smooth val="0"/>
          <c:extLst>
            <c:ext xmlns:c16="http://schemas.microsoft.com/office/drawing/2014/chart" uri="{C3380CC4-5D6E-409C-BE32-E72D297353CC}">
              <c16:uniqueId val="{00000000-0272-4159-939C-60CCA09C9286}"/>
            </c:ext>
          </c:extLst>
        </c:ser>
        <c:ser>
          <c:idx val="1"/>
          <c:order val="1"/>
          <c:tx>
            <c:strRef>
              <c:f>Huvudkål!$C$8</c:f>
              <c:strCache>
                <c:ptCount val="1"/>
                <c:pt idx="0">
                  <c:v>Import</c:v>
                </c:pt>
              </c:strCache>
            </c:strRef>
          </c:tx>
          <c:spPr>
            <a:ln w="28575" cap="rnd">
              <a:solidFill>
                <a:srgbClr val="FF0000"/>
              </a:solidFill>
              <a:round/>
            </a:ln>
            <a:effectLst/>
          </c:spPr>
          <c:marker>
            <c:symbol val="none"/>
          </c:marker>
          <c:cat>
            <c:strRef>
              <c:f>Huvudkål!$A$9:$A$42</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Huvudkål!$C$9:$C$42</c:f>
              <c:numCache>
                <c:formatCode>#,##0</c:formatCode>
                <c:ptCount val="34"/>
                <c:pt idx="0">
                  <c:v>21419</c:v>
                </c:pt>
                <c:pt idx="1">
                  <c:v>17878</c:v>
                </c:pt>
                <c:pt idx="2">
                  <c:v>19813</c:v>
                </c:pt>
                <c:pt idx="3">
                  <c:v>21476</c:v>
                </c:pt>
                <c:pt idx="4">
                  <c:v>22144</c:v>
                </c:pt>
                <c:pt idx="5">
                  <c:v>24123</c:v>
                </c:pt>
                <c:pt idx="6">
                  <c:v>20157</c:v>
                </c:pt>
                <c:pt idx="7">
                  <c:v>21214</c:v>
                </c:pt>
                <c:pt idx="8">
                  <c:v>22850</c:v>
                </c:pt>
                <c:pt idx="9">
                  <c:v>19565</c:v>
                </c:pt>
                <c:pt idx="10">
                  <c:v>22479</c:v>
                </c:pt>
                <c:pt idx="11">
                  <c:v>22885</c:v>
                </c:pt>
                <c:pt idx="12">
                  <c:v>21135</c:v>
                </c:pt>
                <c:pt idx="13">
                  <c:v>21198</c:v>
                </c:pt>
                <c:pt idx="14">
                  <c:v>24143</c:v>
                </c:pt>
                <c:pt idx="15">
                  <c:v>24141</c:v>
                </c:pt>
                <c:pt idx="16">
                  <c:v>22232</c:v>
                </c:pt>
                <c:pt idx="17">
                  <c:v>21577</c:v>
                </c:pt>
                <c:pt idx="18">
                  <c:v>21680</c:v>
                </c:pt>
                <c:pt idx="19">
                  <c:v>19044</c:v>
                </c:pt>
                <c:pt idx="20">
                  <c:v>19822</c:v>
                </c:pt>
                <c:pt idx="21">
                  <c:v>21388</c:v>
                </c:pt>
                <c:pt idx="22">
                  <c:v>21981</c:v>
                </c:pt>
                <c:pt idx="23">
                  <c:v>19427</c:v>
                </c:pt>
              </c:numCache>
            </c:numRef>
          </c:val>
          <c:smooth val="0"/>
          <c:extLst>
            <c:ext xmlns:c16="http://schemas.microsoft.com/office/drawing/2014/chart" uri="{C3380CC4-5D6E-409C-BE32-E72D297353CC}">
              <c16:uniqueId val="{00000001-0272-4159-939C-60CCA09C9286}"/>
            </c:ext>
          </c:extLst>
        </c:ser>
        <c:ser>
          <c:idx val="2"/>
          <c:order val="2"/>
          <c:tx>
            <c:strRef>
              <c:f>Huvudkål!$D$8</c:f>
              <c:strCache>
                <c:ptCount val="1"/>
                <c:pt idx="0">
                  <c:v>Export</c:v>
                </c:pt>
              </c:strCache>
            </c:strRef>
          </c:tx>
          <c:spPr>
            <a:ln w="28575" cap="rnd">
              <a:solidFill>
                <a:schemeClr val="accent1">
                  <a:lumMod val="75000"/>
                </a:schemeClr>
              </a:solidFill>
              <a:round/>
            </a:ln>
            <a:effectLst/>
          </c:spPr>
          <c:marker>
            <c:symbol val="none"/>
          </c:marker>
          <c:cat>
            <c:strRef>
              <c:f>Huvudkål!$A$9:$A$42</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Huvudkål!$D$9:$D$42</c:f>
              <c:numCache>
                <c:formatCode>#,##0</c:formatCode>
                <c:ptCount val="34"/>
                <c:pt idx="0">
                  <c:v>130</c:v>
                </c:pt>
                <c:pt idx="1">
                  <c:v>331</c:v>
                </c:pt>
                <c:pt idx="2">
                  <c:v>215</c:v>
                </c:pt>
                <c:pt idx="3">
                  <c:v>160</c:v>
                </c:pt>
                <c:pt idx="4">
                  <c:v>596</c:v>
                </c:pt>
                <c:pt idx="5">
                  <c:v>858</c:v>
                </c:pt>
                <c:pt idx="6">
                  <c:v>677</c:v>
                </c:pt>
                <c:pt idx="7">
                  <c:v>105</c:v>
                </c:pt>
                <c:pt idx="8">
                  <c:v>46</c:v>
                </c:pt>
                <c:pt idx="9">
                  <c:v>87</c:v>
                </c:pt>
                <c:pt idx="10">
                  <c:v>150</c:v>
                </c:pt>
                <c:pt idx="11">
                  <c:v>109</c:v>
                </c:pt>
                <c:pt idx="12">
                  <c:v>70</c:v>
                </c:pt>
                <c:pt idx="13">
                  <c:v>85</c:v>
                </c:pt>
                <c:pt idx="14">
                  <c:v>91</c:v>
                </c:pt>
                <c:pt idx="15">
                  <c:v>127</c:v>
                </c:pt>
                <c:pt idx="16">
                  <c:v>158</c:v>
                </c:pt>
                <c:pt idx="17">
                  <c:v>405</c:v>
                </c:pt>
                <c:pt idx="18">
                  <c:v>148</c:v>
                </c:pt>
                <c:pt idx="19">
                  <c:v>215</c:v>
                </c:pt>
                <c:pt idx="20">
                  <c:v>441</c:v>
                </c:pt>
                <c:pt idx="21">
                  <c:v>391</c:v>
                </c:pt>
                <c:pt idx="22">
                  <c:v>742</c:v>
                </c:pt>
                <c:pt idx="23">
                  <c:v>586</c:v>
                </c:pt>
              </c:numCache>
            </c:numRef>
          </c:val>
          <c:smooth val="0"/>
          <c:extLst>
            <c:ext xmlns:c16="http://schemas.microsoft.com/office/drawing/2014/chart" uri="{C3380CC4-5D6E-409C-BE32-E72D297353CC}">
              <c16:uniqueId val="{00000002-0272-4159-939C-60CCA09C9286}"/>
            </c:ext>
          </c:extLst>
        </c:ser>
        <c:ser>
          <c:idx val="3"/>
          <c:order val="3"/>
          <c:tx>
            <c:strRef>
              <c:f>Huvudkål!$E$8</c:f>
              <c:strCache>
                <c:ptCount val="1"/>
                <c:pt idx="0">
                  <c:v>Totalkonsumtion</c:v>
                </c:pt>
              </c:strCache>
            </c:strRef>
          </c:tx>
          <c:spPr>
            <a:ln w="28575" cap="rnd">
              <a:solidFill>
                <a:srgbClr val="FFC000"/>
              </a:solidFill>
              <a:round/>
            </a:ln>
            <a:effectLst/>
          </c:spPr>
          <c:marker>
            <c:symbol val="none"/>
          </c:marker>
          <c:cat>
            <c:strRef>
              <c:f>Huvudkål!$A$9:$A$42</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Huvudkål!$E$9:$E$42</c:f>
              <c:numCache>
                <c:formatCode>#,##0</c:formatCode>
                <c:ptCount val="34"/>
                <c:pt idx="0">
                  <c:v>35894</c:v>
                </c:pt>
                <c:pt idx="1">
                  <c:v>36447</c:v>
                </c:pt>
                <c:pt idx="2">
                  <c:v>41598</c:v>
                </c:pt>
                <c:pt idx="3">
                  <c:v>38073</c:v>
                </c:pt>
                <c:pt idx="4">
                  <c:v>41748</c:v>
                </c:pt>
                <c:pt idx="5">
                  <c:v>39665</c:v>
                </c:pt>
                <c:pt idx="6">
                  <c:v>37642</c:v>
                </c:pt>
                <c:pt idx="7">
                  <c:v>40309</c:v>
                </c:pt>
                <c:pt idx="8">
                  <c:v>44804</c:v>
                </c:pt>
                <c:pt idx="9">
                  <c:v>38473</c:v>
                </c:pt>
                <c:pt idx="10">
                  <c:v>39829</c:v>
                </c:pt>
                <c:pt idx="11">
                  <c:v>40776</c:v>
                </c:pt>
                <c:pt idx="12">
                  <c:v>38154</c:v>
                </c:pt>
                <c:pt idx="13">
                  <c:v>36813</c:v>
                </c:pt>
                <c:pt idx="14">
                  <c:v>40152</c:v>
                </c:pt>
                <c:pt idx="15">
                  <c:v>41619</c:v>
                </c:pt>
                <c:pt idx="16">
                  <c:v>37874</c:v>
                </c:pt>
                <c:pt idx="17">
                  <c:v>37172</c:v>
                </c:pt>
                <c:pt idx="18">
                  <c:v>41074</c:v>
                </c:pt>
                <c:pt idx="19">
                  <c:v>38629</c:v>
                </c:pt>
                <c:pt idx="20">
                  <c:v>37581</c:v>
                </c:pt>
                <c:pt idx="21">
                  <c:v>40797</c:v>
                </c:pt>
                <c:pt idx="22">
                  <c:v>42939</c:v>
                </c:pt>
                <c:pt idx="23">
                  <c:v>39341</c:v>
                </c:pt>
              </c:numCache>
            </c:numRef>
          </c:val>
          <c:smooth val="0"/>
          <c:extLst>
            <c:ext xmlns:c16="http://schemas.microsoft.com/office/drawing/2014/chart" uri="{C3380CC4-5D6E-409C-BE32-E72D297353CC}">
              <c16:uniqueId val="{00000003-0272-4159-939C-60CCA09C9286}"/>
            </c:ext>
          </c:extLst>
        </c:ser>
        <c:dLbls>
          <c:showLegendKey val="0"/>
          <c:showVal val="0"/>
          <c:showCatName val="0"/>
          <c:showSerName val="0"/>
          <c:showPercent val="0"/>
          <c:showBubbleSize val="0"/>
        </c:dLbls>
        <c:marker val="1"/>
        <c:smooth val="0"/>
        <c:axId val="1412608336"/>
        <c:axId val="1547942656"/>
      </c:lineChart>
      <c:lineChart>
        <c:grouping val="standard"/>
        <c:varyColors val="0"/>
        <c:ser>
          <c:idx val="4"/>
          <c:order val="4"/>
          <c:tx>
            <c:strRef>
              <c:f>Huvudkål!$F$8</c:f>
              <c:strCache>
                <c:ptCount val="1"/>
                <c:pt idx="0">
                  <c:v>Försörjningsgrad</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dLbls>
            <c:dLbl>
              <c:idx val="33"/>
              <c:layout>
                <c:manualLayout>
                  <c:x val="-0.11340414793463896"/>
                  <c:y val="-1.4985975376581657E-2"/>
                </c:manualLayout>
              </c:layout>
              <c:tx>
                <c:rich>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en-US"/>
                      <a:t>Mål: </a:t>
                    </a:r>
                    <a:fld id="{1A7B84B4-3218-4092-A1AE-FFCE0EDE371B}" type="VALUE">
                      <a:rPr lang="en-US"/>
                      <a:pPr>
                        <a:defRPr/>
                      </a:pPr>
                      <a:t>[VÄRDE]</a:t>
                    </a:fld>
                    <a:endParaRPr lang="en-US"/>
                  </a:p>
                </c:rich>
              </c:tx>
              <c:spPr>
                <a:solidFill>
                  <a:schemeClr val="bg1">
                    <a:lumMod val="85000"/>
                  </a:schemeClr>
                </a:solid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D-EF4C-428D-BC80-C4A0219B6AC6}"/>
                </c:ext>
              </c:extLst>
            </c:dLbl>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Huvudkål!$A$9:$A$42</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Huvudkål!$F$9:$F$42</c:f>
              <c:numCache>
                <c:formatCode>0%</c:formatCode>
                <c:ptCount val="34"/>
                <c:pt idx="0">
                  <c:v>0.40689251685518474</c:v>
                </c:pt>
                <c:pt idx="1">
                  <c:v>0.51856119845254756</c:v>
                </c:pt>
                <c:pt idx="2">
                  <c:v>0.5288715803644406</c:v>
                </c:pt>
                <c:pt idx="3">
                  <c:v>0.44012817482205235</c:v>
                </c:pt>
                <c:pt idx="4">
                  <c:v>0.48385551403660054</c:v>
                </c:pt>
                <c:pt idx="5">
                  <c:v>0.41346275053573678</c:v>
                </c:pt>
                <c:pt idx="6">
                  <c:v>0.48249295999149888</c:v>
                </c:pt>
                <c:pt idx="7">
                  <c:v>0.4763204247190454</c:v>
                </c:pt>
                <c:pt idx="8">
                  <c:v>0.49102758682260511</c:v>
                </c:pt>
                <c:pt idx="9">
                  <c:v>0.49372287058456582</c:v>
                </c:pt>
                <c:pt idx="10">
                  <c:v>0.43937834241381907</c:v>
                </c:pt>
                <c:pt idx="11">
                  <c:v>0.44143613890523836</c:v>
                </c:pt>
                <c:pt idx="12">
                  <c:v>0.44789537138963148</c:v>
                </c:pt>
                <c:pt idx="13">
                  <c:v>0.42647977616602828</c:v>
                </c:pt>
                <c:pt idx="14">
                  <c:v>0.40097629009762903</c:v>
                </c:pt>
                <c:pt idx="15">
                  <c:v>0.42300391648045366</c:v>
                </c:pt>
                <c:pt idx="16">
                  <c:v>0.41717273063315202</c:v>
                </c:pt>
                <c:pt idx="17">
                  <c:v>0.43043150758635534</c:v>
                </c:pt>
                <c:pt idx="18">
                  <c:v>0.47577542971222669</c:v>
                </c:pt>
                <c:pt idx="19">
                  <c:v>0.5125682777188123</c:v>
                </c:pt>
                <c:pt idx="20">
                  <c:v>0.48428727282403344</c:v>
                </c:pt>
                <c:pt idx="21">
                  <c:v>0.48532980366203399</c:v>
                </c:pt>
                <c:pt idx="22">
                  <c:v>0.50536808029996039</c:v>
                </c:pt>
                <c:pt idx="23">
                  <c:v>0.52108487328741004</c:v>
                </c:pt>
                <c:pt idx="33">
                  <c:v>0.85</c:v>
                </c:pt>
              </c:numCache>
            </c:numRef>
          </c:val>
          <c:smooth val="0"/>
          <c:extLst>
            <c:ext xmlns:c16="http://schemas.microsoft.com/office/drawing/2014/chart" uri="{C3380CC4-5D6E-409C-BE32-E72D297353CC}">
              <c16:uniqueId val="{00000004-0272-4159-939C-60CCA09C9286}"/>
            </c:ext>
          </c:extLst>
        </c:ser>
        <c:dLbls>
          <c:showLegendKey val="0"/>
          <c:showVal val="0"/>
          <c:showCatName val="0"/>
          <c:showSerName val="0"/>
          <c:showPercent val="0"/>
          <c:showBubbleSize val="0"/>
        </c:dLbls>
        <c:marker val="1"/>
        <c:smooth val="0"/>
        <c:axId val="834994992"/>
        <c:axId val="834944592"/>
      </c:lineChart>
      <c:catAx>
        <c:axId val="141260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547942656"/>
        <c:crosses val="autoZero"/>
        <c:auto val="1"/>
        <c:lblAlgn val="ctr"/>
        <c:lblOffset val="100"/>
        <c:noMultiLvlLbl val="0"/>
      </c:catAx>
      <c:valAx>
        <c:axId val="1547942656"/>
        <c:scaling>
          <c:orientation val="minMax"/>
          <c:max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ton </a:t>
                </a:r>
              </a:p>
            </c:rich>
          </c:tx>
          <c:layout>
            <c:manualLayout>
              <c:xMode val="edge"/>
              <c:yMode val="edge"/>
              <c:x val="7.5414781297134239E-3"/>
              <c:y val="0.44119080952173961"/>
            </c:manualLayout>
          </c:layout>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412608336"/>
        <c:crosses val="autoZero"/>
        <c:crossBetween val="between"/>
      </c:valAx>
      <c:valAx>
        <c:axId val="834944592"/>
        <c:scaling>
          <c:orientation val="minMax"/>
        </c:scaling>
        <c:delete val="0"/>
        <c:axPos val="r"/>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försörjningsgrad</a:t>
                </a:r>
              </a:p>
            </c:rich>
          </c:tx>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834994992"/>
        <c:crosses val="max"/>
        <c:crossBetween val="between"/>
      </c:valAx>
      <c:catAx>
        <c:axId val="834994992"/>
        <c:scaling>
          <c:orientation val="minMax"/>
        </c:scaling>
        <c:delete val="1"/>
        <c:axPos val="b"/>
        <c:numFmt formatCode="General" sourceLinked="1"/>
        <c:majorTickMark val="out"/>
        <c:minorTickMark val="none"/>
        <c:tickLblPos val="nextTo"/>
        <c:crossAx val="83494459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50">
          <a:solidFill>
            <a:sysClr val="windowText" lastClr="000000"/>
          </a:solidFill>
        </a:defRPr>
      </a:pPr>
      <a:endParaRPr lang="sv-S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r>
              <a:rPr lang="sv-SE"/>
              <a:t>Marknadsbalans tomat</a:t>
            </a:r>
          </a:p>
        </c:rich>
      </c:tx>
      <c:overlay val="0"/>
      <c:spPr>
        <a:noFill/>
        <a:ln>
          <a:noFill/>
        </a:ln>
        <a:effectLst/>
      </c:spPr>
      <c:txPr>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endParaRPr lang="sv-SE"/>
        </a:p>
      </c:txPr>
    </c:title>
    <c:autoTitleDeleted val="0"/>
    <c:plotArea>
      <c:layout/>
      <c:lineChart>
        <c:grouping val="standard"/>
        <c:varyColors val="0"/>
        <c:ser>
          <c:idx val="0"/>
          <c:order val="0"/>
          <c:tx>
            <c:strRef>
              <c:f>Tomat!$B$7</c:f>
              <c:strCache>
                <c:ptCount val="1"/>
                <c:pt idx="0">
                  <c:v>Produktion</c:v>
                </c:pt>
              </c:strCache>
            </c:strRef>
          </c:tx>
          <c:spPr>
            <a:ln w="28575" cap="rnd">
              <a:solidFill>
                <a:srgbClr val="0070C0"/>
              </a:solidFill>
              <a:prstDash val="solid"/>
              <a:round/>
            </a:ln>
            <a:effectLst/>
          </c:spPr>
          <c:marker>
            <c:symbol val="none"/>
          </c:marker>
          <c:cat>
            <c:strRef>
              <c:f>Tomat!$A$8:$A$41</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Tomat!$B$8:$B$41</c:f>
              <c:numCache>
                <c:formatCode>#,##0</c:formatCode>
                <c:ptCount val="34"/>
                <c:pt idx="0">
                  <c:v>22771</c:v>
                </c:pt>
                <c:pt idx="1">
                  <c:v>18100</c:v>
                </c:pt>
                <c:pt idx="2">
                  <c:v>19400</c:v>
                </c:pt>
                <c:pt idx="3">
                  <c:v>17283</c:v>
                </c:pt>
                <c:pt idx="4">
                  <c:v>17400</c:v>
                </c:pt>
                <c:pt idx="5">
                  <c:v>16400</c:v>
                </c:pt>
                <c:pt idx="6">
                  <c:v>16223</c:v>
                </c:pt>
                <c:pt idx="7">
                  <c:v>13600</c:v>
                </c:pt>
                <c:pt idx="8">
                  <c:v>13800</c:v>
                </c:pt>
                <c:pt idx="9">
                  <c:v>13543</c:v>
                </c:pt>
                <c:pt idx="10">
                  <c:v>14500</c:v>
                </c:pt>
                <c:pt idx="11">
                  <c:v>15100</c:v>
                </c:pt>
                <c:pt idx="12">
                  <c:v>14581</c:v>
                </c:pt>
                <c:pt idx="13">
                  <c:v>14800</c:v>
                </c:pt>
                <c:pt idx="14">
                  <c:v>14600</c:v>
                </c:pt>
                <c:pt idx="15">
                  <c:v>14448</c:v>
                </c:pt>
                <c:pt idx="16">
                  <c:v>18200</c:v>
                </c:pt>
                <c:pt idx="17">
                  <c:v>16900</c:v>
                </c:pt>
                <c:pt idx="18">
                  <c:v>19052</c:v>
                </c:pt>
                <c:pt idx="19">
                  <c:v>17500</c:v>
                </c:pt>
                <c:pt idx="20">
                  <c:v>17300</c:v>
                </c:pt>
                <c:pt idx="21">
                  <c:v>17480</c:v>
                </c:pt>
                <c:pt idx="22">
                  <c:v>16100</c:v>
                </c:pt>
                <c:pt idx="23">
                  <c:v>17700</c:v>
                </c:pt>
              </c:numCache>
            </c:numRef>
          </c:val>
          <c:smooth val="0"/>
          <c:extLst>
            <c:ext xmlns:c16="http://schemas.microsoft.com/office/drawing/2014/chart" uri="{C3380CC4-5D6E-409C-BE32-E72D297353CC}">
              <c16:uniqueId val="{00000000-C6BD-48DB-B933-917E501B5583}"/>
            </c:ext>
          </c:extLst>
        </c:ser>
        <c:ser>
          <c:idx val="1"/>
          <c:order val="1"/>
          <c:tx>
            <c:strRef>
              <c:f>Tomat!$C$7</c:f>
              <c:strCache>
                <c:ptCount val="1"/>
                <c:pt idx="0">
                  <c:v>Import</c:v>
                </c:pt>
              </c:strCache>
            </c:strRef>
          </c:tx>
          <c:spPr>
            <a:ln w="28575" cap="rnd">
              <a:solidFill>
                <a:srgbClr val="FF0000"/>
              </a:solidFill>
              <a:round/>
            </a:ln>
            <a:effectLst/>
          </c:spPr>
          <c:marker>
            <c:symbol val="none"/>
          </c:marker>
          <c:cat>
            <c:strRef>
              <c:f>Tomat!$A$8:$A$41</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Tomat!$C$8:$C$41</c:f>
              <c:numCache>
                <c:formatCode>#,##0</c:formatCode>
                <c:ptCount val="34"/>
                <c:pt idx="0">
                  <c:v>60410</c:v>
                </c:pt>
                <c:pt idx="1">
                  <c:v>65751</c:v>
                </c:pt>
                <c:pt idx="2">
                  <c:v>78808</c:v>
                </c:pt>
                <c:pt idx="3">
                  <c:v>80784</c:v>
                </c:pt>
                <c:pt idx="4">
                  <c:v>85309</c:v>
                </c:pt>
                <c:pt idx="5">
                  <c:v>83686</c:v>
                </c:pt>
                <c:pt idx="6">
                  <c:v>85180</c:v>
                </c:pt>
                <c:pt idx="7">
                  <c:v>85572</c:v>
                </c:pt>
                <c:pt idx="8">
                  <c:v>85775</c:v>
                </c:pt>
                <c:pt idx="9">
                  <c:v>89636</c:v>
                </c:pt>
                <c:pt idx="10">
                  <c:v>87931</c:v>
                </c:pt>
                <c:pt idx="11">
                  <c:v>93406</c:v>
                </c:pt>
                <c:pt idx="12">
                  <c:v>91028</c:v>
                </c:pt>
                <c:pt idx="13">
                  <c:v>89617</c:v>
                </c:pt>
                <c:pt idx="14">
                  <c:v>93063</c:v>
                </c:pt>
                <c:pt idx="15">
                  <c:v>83324</c:v>
                </c:pt>
                <c:pt idx="16">
                  <c:v>85919</c:v>
                </c:pt>
                <c:pt idx="17">
                  <c:v>85529</c:v>
                </c:pt>
                <c:pt idx="18">
                  <c:v>88103</c:v>
                </c:pt>
                <c:pt idx="19">
                  <c:v>88790</c:v>
                </c:pt>
                <c:pt idx="20">
                  <c:v>82773</c:v>
                </c:pt>
                <c:pt idx="21">
                  <c:v>74512</c:v>
                </c:pt>
                <c:pt idx="22">
                  <c:v>74583</c:v>
                </c:pt>
                <c:pt idx="23">
                  <c:v>75355</c:v>
                </c:pt>
              </c:numCache>
            </c:numRef>
          </c:val>
          <c:smooth val="0"/>
          <c:extLst>
            <c:ext xmlns:c16="http://schemas.microsoft.com/office/drawing/2014/chart" uri="{C3380CC4-5D6E-409C-BE32-E72D297353CC}">
              <c16:uniqueId val="{00000001-C6BD-48DB-B933-917E501B5583}"/>
            </c:ext>
          </c:extLst>
        </c:ser>
        <c:ser>
          <c:idx val="2"/>
          <c:order val="2"/>
          <c:tx>
            <c:strRef>
              <c:f>Tomat!$D$7</c:f>
              <c:strCache>
                <c:ptCount val="1"/>
                <c:pt idx="0">
                  <c:v>Export</c:v>
                </c:pt>
              </c:strCache>
            </c:strRef>
          </c:tx>
          <c:spPr>
            <a:ln w="28575" cap="rnd">
              <a:solidFill>
                <a:schemeClr val="accent1">
                  <a:lumMod val="75000"/>
                </a:schemeClr>
              </a:solidFill>
              <a:round/>
            </a:ln>
            <a:effectLst/>
          </c:spPr>
          <c:marker>
            <c:symbol val="none"/>
          </c:marker>
          <c:cat>
            <c:strRef>
              <c:f>Tomat!$A$8:$A$41</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Tomat!$D$8:$D$41</c:f>
              <c:numCache>
                <c:formatCode>#,##0</c:formatCode>
                <c:ptCount val="34"/>
                <c:pt idx="0">
                  <c:v>603</c:v>
                </c:pt>
                <c:pt idx="1">
                  <c:v>1934</c:v>
                </c:pt>
                <c:pt idx="2">
                  <c:v>1127</c:v>
                </c:pt>
                <c:pt idx="3">
                  <c:v>1098</c:v>
                </c:pt>
                <c:pt idx="4">
                  <c:v>1145</c:v>
                </c:pt>
                <c:pt idx="5">
                  <c:v>536</c:v>
                </c:pt>
                <c:pt idx="6">
                  <c:v>572</c:v>
                </c:pt>
                <c:pt idx="7">
                  <c:v>517</c:v>
                </c:pt>
                <c:pt idx="8">
                  <c:v>377</c:v>
                </c:pt>
                <c:pt idx="9">
                  <c:v>352</c:v>
                </c:pt>
                <c:pt idx="10">
                  <c:v>571</c:v>
                </c:pt>
                <c:pt idx="11">
                  <c:v>1382</c:v>
                </c:pt>
                <c:pt idx="12">
                  <c:v>2164</c:v>
                </c:pt>
                <c:pt idx="13">
                  <c:v>1498</c:v>
                </c:pt>
                <c:pt idx="14">
                  <c:v>2427</c:v>
                </c:pt>
                <c:pt idx="15">
                  <c:v>1255</c:v>
                </c:pt>
                <c:pt idx="16">
                  <c:v>768</c:v>
                </c:pt>
                <c:pt idx="17">
                  <c:v>506</c:v>
                </c:pt>
                <c:pt idx="18">
                  <c:v>270</c:v>
                </c:pt>
                <c:pt idx="19">
                  <c:v>1013</c:v>
                </c:pt>
                <c:pt idx="20">
                  <c:v>679</c:v>
                </c:pt>
                <c:pt idx="21">
                  <c:v>687</c:v>
                </c:pt>
                <c:pt idx="22">
                  <c:v>917</c:v>
                </c:pt>
                <c:pt idx="23">
                  <c:v>981</c:v>
                </c:pt>
              </c:numCache>
            </c:numRef>
          </c:val>
          <c:smooth val="0"/>
          <c:extLst>
            <c:ext xmlns:c16="http://schemas.microsoft.com/office/drawing/2014/chart" uri="{C3380CC4-5D6E-409C-BE32-E72D297353CC}">
              <c16:uniqueId val="{00000002-C6BD-48DB-B933-917E501B5583}"/>
            </c:ext>
          </c:extLst>
        </c:ser>
        <c:ser>
          <c:idx val="3"/>
          <c:order val="3"/>
          <c:tx>
            <c:strRef>
              <c:f>Tomat!$E$7</c:f>
              <c:strCache>
                <c:ptCount val="1"/>
                <c:pt idx="0">
                  <c:v>Totalkonsumtion</c:v>
                </c:pt>
              </c:strCache>
            </c:strRef>
          </c:tx>
          <c:spPr>
            <a:ln w="28575" cap="rnd">
              <a:solidFill>
                <a:srgbClr val="FFC000"/>
              </a:solidFill>
              <a:round/>
            </a:ln>
            <a:effectLst/>
          </c:spPr>
          <c:marker>
            <c:symbol val="none"/>
          </c:marker>
          <c:cat>
            <c:strRef>
              <c:f>Tomat!$A$8:$A$41</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Tomat!$E$8:$E$41</c:f>
              <c:numCache>
                <c:formatCode>#,##0</c:formatCode>
                <c:ptCount val="34"/>
                <c:pt idx="0">
                  <c:v>82578</c:v>
                </c:pt>
                <c:pt idx="1">
                  <c:v>81917</c:v>
                </c:pt>
                <c:pt idx="2">
                  <c:v>97081</c:v>
                </c:pt>
                <c:pt idx="3">
                  <c:v>96969</c:v>
                </c:pt>
                <c:pt idx="4">
                  <c:v>101564</c:v>
                </c:pt>
                <c:pt idx="5">
                  <c:v>99550</c:v>
                </c:pt>
                <c:pt idx="6">
                  <c:v>100831</c:v>
                </c:pt>
                <c:pt idx="7">
                  <c:v>98655</c:v>
                </c:pt>
                <c:pt idx="8">
                  <c:v>99198</c:v>
                </c:pt>
                <c:pt idx="9">
                  <c:v>102827</c:v>
                </c:pt>
                <c:pt idx="10">
                  <c:v>101860</c:v>
                </c:pt>
                <c:pt idx="11">
                  <c:v>107124</c:v>
                </c:pt>
                <c:pt idx="12">
                  <c:v>103445</c:v>
                </c:pt>
                <c:pt idx="13">
                  <c:v>102919</c:v>
                </c:pt>
                <c:pt idx="14">
                  <c:v>105236</c:v>
                </c:pt>
                <c:pt idx="15">
                  <c:v>96517</c:v>
                </c:pt>
                <c:pt idx="16">
                  <c:v>103351</c:v>
                </c:pt>
                <c:pt idx="17">
                  <c:v>101923</c:v>
                </c:pt>
                <c:pt idx="18">
                  <c:v>106885</c:v>
                </c:pt>
                <c:pt idx="19">
                  <c:v>105277</c:v>
                </c:pt>
                <c:pt idx="20">
                  <c:v>99394</c:v>
                </c:pt>
                <c:pt idx="21">
                  <c:v>91305</c:v>
                </c:pt>
                <c:pt idx="22">
                  <c:v>89766</c:v>
                </c:pt>
                <c:pt idx="23">
                  <c:v>92074</c:v>
                </c:pt>
              </c:numCache>
            </c:numRef>
          </c:val>
          <c:smooth val="0"/>
          <c:extLst>
            <c:ext xmlns:c16="http://schemas.microsoft.com/office/drawing/2014/chart" uri="{C3380CC4-5D6E-409C-BE32-E72D297353CC}">
              <c16:uniqueId val="{00000003-C6BD-48DB-B933-917E501B5583}"/>
            </c:ext>
          </c:extLst>
        </c:ser>
        <c:dLbls>
          <c:showLegendKey val="0"/>
          <c:showVal val="0"/>
          <c:showCatName val="0"/>
          <c:showSerName val="0"/>
          <c:showPercent val="0"/>
          <c:showBubbleSize val="0"/>
        </c:dLbls>
        <c:marker val="1"/>
        <c:smooth val="0"/>
        <c:axId val="1581548816"/>
        <c:axId val="1590407952"/>
      </c:lineChart>
      <c:lineChart>
        <c:grouping val="standard"/>
        <c:varyColors val="0"/>
        <c:ser>
          <c:idx val="4"/>
          <c:order val="4"/>
          <c:tx>
            <c:strRef>
              <c:f>Tomat!$F$7</c:f>
              <c:strCache>
                <c:ptCount val="1"/>
                <c:pt idx="0">
                  <c:v>Försörjningsgrad</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dLbls>
            <c:dLbl>
              <c:idx val="33"/>
              <c:layout>
                <c:manualLayout>
                  <c:x val="-0.12307692307692319"/>
                  <c:y val="-4.4098582288792015E-2"/>
                </c:manualLayout>
              </c:layout>
              <c:tx>
                <c:rich>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en-US"/>
                      <a:t>Mål: </a:t>
                    </a:r>
                    <a:fld id="{6B3A543C-7F7C-4F37-B072-2EB1828F71F3}" type="VALUE">
                      <a:rPr lang="en-US"/>
                      <a:pPr>
                        <a:defRPr/>
                      </a:pPr>
                      <a:t>[VÄRDE]</a:t>
                    </a:fld>
                    <a:endParaRPr lang="en-US"/>
                  </a:p>
                </c:rich>
              </c:tx>
              <c:spPr>
                <a:solidFill>
                  <a:schemeClr val="bg1">
                    <a:lumMod val="85000"/>
                  </a:schemeClr>
                </a:solid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D-2AED-4CC1-8B6A-805CB489B159}"/>
                </c:ext>
              </c:extLst>
            </c:dLbl>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Tomat!$A$8:$A$41</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Tomat!$F$8:$F$41</c:f>
              <c:numCache>
                <c:formatCode>0%</c:formatCode>
                <c:ptCount val="34"/>
                <c:pt idx="0">
                  <c:v>0.27575141078737681</c:v>
                </c:pt>
                <c:pt idx="1">
                  <c:v>0.22095535725185247</c:v>
                </c:pt>
                <c:pt idx="2">
                  <c:v>0.19983312903657771</c:v>
                </c:pt>
                <c:pt idx="3">
                  <c:v>0.17823221854407079</c:v>
                </c:pt>
                <c:pt idx="4">
                  <c:v>0.17132054665038793</c:v>
                </c:pt>
                <c:pt idx="5">
                  <c:v>0.16474133601205423</c:v>
                </c:pt>
                <c:pt idx="6">
                  <c:v>0.16089297934167071</c:v>
                </c:pt>
                <c:pt idx="7">
                  <c:v>0.13785413815822817</c:v>
                </c:pt>
                <c:pt idx="8">
                  <c:v>0.13911570797798342</c:v>
                </c:pt>
                <c:pt idx="9">
                  <c:v>0.13170665292189795</c:v>
                </c:pt>
                <c:pt idx="10">
                  <c:v>0.14235224818378167</c:v>
                </c:pt>
                <c:pt idx="11">
                  <c:v>0.14095814196631939</c:v>
                </c:pt>
                <c:pt idx="12">
                  <c:v>0.14095413021412345</c:v>
                </c:pt>
                <c:pt idx="13">
                  <c:v>0.14380240771869141</c:v>
                </c:pt>
                <c:pt idx="14">
                  <c:v>0.13873579383480938</c:v>
                </c:pt>
                <c:pt idx="15">
                  <c:v>0.14969383631899044</c:v>
                </c:pt>
                <c:pt idx="16">
                  <c:v>0.17609892502249616</c:v>
                </c:pt>
                <c:pt idx="17">
                  <c:v>0.16581144589543087</c:v>
                </c:pt>
                <c:pt idx="18">
                  <c:v>0.17824764934275156</c:v>
                </c:pt>
                <c:pt idx="19">
                  <c:v>0.16622814099945857</c:v>
                </c:pt>
                <c:pt idx="20">
                  <c:v>0.17405477191782201</c:v>
                </c:pt>
                <c:pt idx="21">
                  <c:v>0.19144625157439352</c:v>
                </c:pt>
                <c:pt idx="22">
                  <c:v>0.17935521244123609</c:v>
                </c:pt>
                <c:pt idx="23">
                  <c:v>0.19223667919282317</c:v>
                </c:pt>
                <c:pt idx="33">
                  <c:v>0.4</c:v>
                </c:pt>
              </c:numCache>
            </c:numRef>
          </c:val>
          <c:smooth val="0"/>
          <c:extLst>
            <c:ext xmlns:c16="http://schemas.microsoft.com/office/drawing/2014/chart" uri="{C3380CC4-5D6E-409C-BE32-E72D297353CC}">
              <c16:uniqueId val="{00000004-C6BD-48DB-B933-917E501B5583}"/>
            </c:ext>
          </c:extLst>
        </c:ser>
        <c:dLbls>
          <c:showLegendKey val="0"/>
          <c:showVal val="0"/>
          <c:showCatName val="0"/>
          <c:showSerName val="0"/>
          <c:showPercent val="0"/>
          <c:showBubbleSize val="0"/>
        </c:dLbls>
        <c:marker val="1"/>
        <c:smooth val="0"/>
        <c:axId val="1543068880"/>
        <c:axId val="1543066960"/>
      </c:lineChart>
      <c:catAx>
        <c:axId val="158154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590407952"/>
        <c:crosses val="autoZero"/>
        <c:auto val="1"/>
        <c:lblAlgn val="ctr"/>
        <c:lblOffset val="100"/>
        <c:noMultiLvlLbl val="0"/>
      </c:catAx>
      <c:valAx>
        <c:axId val="1590407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ton</a:t>
                </a:r>
              </a:p>
            </c:rich>
          </c:tx>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581548816"/>
        <c:crosses val="autoZero"/>
        <c:crossBetween val="between"/>
      </c:valAx>
      <c:valAx>
        <c:axId val="1543066960"/>
        <c:scaling>
          <c:orientation val="minMax"/>
        </c:scaling>
        <c:delete val="0"/>
        <c:axPos val="r"/>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försörjningsgrad</a:t>
                </a:r>
              </a:p>
            </c:rich>
          </c:tx>
          <c:layout>
            <c:manualLayout>
              <c:xMode val="edge"/>
              <c:yMode val="edge"/>
              <c:x val="0.96052625203226116"/>
              <c:y val="0.35855231646237457"/>
            </c:manualLayout>
          </c:layout>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543068880"/>
        <c:crosses val="max"/>
        <c:crossBetween val="between"/>
      </c:valAx>
      <c:catAx>
        <c:axId val="1543068880"/>
        <c:scaling>
          <c:orientation val="minMax"/>
        </c:scaling>
        <c:delete val="1"/>
        <c:axPos val="b"/>
        <c:numFmt formatCode="General" sourceLinked="1"/>
        <c:majorTickMark val="out"/>
        <c:minorTickMark val="none"/>
        <c:tickLblPos val="nextTo"/>
        <c:crossAx val="15430669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50">
          <a:solidFill>
            <a:sysClr val="windowText" lastClr="000000"/>
          </a:solidFill>
        </a:defRPr>
      </a:pPr>
      <a:endParaRPr lang="sv-S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r>
              <a:rPr lang="sv-SE"/>
              <a:t>Marknadsbalans äpple</a:t>
            </a:r>
          </a:p>
        </c:rich>
      </c:tx>
      <c:overlay val="0"/>
      <c:spPr>
        <a:noFill/>
        <a:ln>
          <a:noFill/>
        </a:ln>
        <a:effectLst/>
      </c:spPr>
      <c:txPr>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endParaRPr lang="sv-SE"/>
        </a:p>
      </c:txPr>
    </c:title>
    <c:autoTitleDeleted val="0"/>
    <c:plotArea>
      <c:layout/>
      <c:lineChart>
        <c:grouping val="standard"/>
        <c:varyColors val="0"/>
        <c:ser>
          <c:idx val="0"/>
          <c:order val="0"/>
          <c:tx>
            <c:strRef>
              <c:f>Äpple!$B$7</c:f>
              <c:strCache>
                <c:ptCount val="1"/>
                <c:pt idx="0">
                  <c:v>Produktion</c:v>
                </c:pt>
              </c:strCache>
            </c:strRef>
          </c:tx>
          <c:spPr>
            <a:ln w="28575" cap="rnd">
              <a:solidFill>
                <a:srgbClr val="0070C0"/>
              </a:solidFill>
              <a:round/>
            </a:ln>
            <a:effectLst/>
          </c:spPr>
          <c:marker>
            <c:symbol val="none"/>
          </c:marker>
          <c:cat>
            <c:strRef>
              <c:f>Äpple!$A$8:$A$41</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Äpple!$B$8:$B$41</c:f>
              <c:numCache>
                <c:formatCode>#,##0</c:formatCode>
                <c:ptCount val="34"/>
                <c:pt idx="0">
                  <c:v>18005</c:v>
                </c:pt>
                <c:pt idx="1">
                  <c:v>21500</c:v>
                </c:pt>
                <c:pt idx="2">
                  <c:v>18500</c:v>
                </c:pt>
                <c:pt idx="3">
                  <c:v>17683</c:v>
                </c:pt>
                <c:pt idx="4">
                  <c:v>24000</c:v>
                </c:pt>
                <c:pt idx="5">
                  <c:v>21000</c:v>
                </c:pt>
                <c:pt idx="6">
                  <c:v>22150</c:v>
                </c:pt>
                <c:pt idx="7">
                  <c:v>21000</c:v>
                </c:pt>
                <c:pt idx="8">
                  <c:v>23500</c:v>
                </c:pt>
                <c:pt idx="9">
                  <c:v>20684</c:v>
                </c:pt>
                <c:pt idx="10">
                  <c:v>23400</c:v>
                </c:pt>
                <c:pt idx="11">
                  <c:v>27400</c:v>
                </c:pt>
                <c:pt idx="12">
                  <c:v>24580</c:v>
                </c:pt>
                <c:pt idx="13">
                  <c:v>25300</c:v>
                </c:pt>
                <c:pt idx="14">
                  <c:v>26800</c:v>
                </c:pt>
                <c:pt idx="15">
                  <c:v>22133</c:v>
                </c:pt>
                <c:pt idx="16">
                  <c:v>30600</c:v>
                </c:pt>
                <c:pt idx="17">
                  <c:v>22200</c:v>
                </c:pt>
                <c:pt idx="18">
                  <c:v>29359</c:v>
                </c:pt>
                <c:pt idx="19">
                  <c:v>32200</c:v>
                </c:pt>
                <c:pt idx="20">
                  <c:v>31500</c:v>
                </c:pt>
                <c:pt idx="21">
                  <c:v>32170</c:v>
                </c:pt>
                <c:pt idx="22">
                  <c:v>30900</c:v>
                </c:pt>
                <c:pt idx="23">
                  <c:v>33300</c:v>
                </c:pt>
              </c:numCache>
            </c:numRef>
          </c:val>
          <c:smooth val="0"/>
          <c:extLst>
            <c:ext xmlns:c16="http://schemas.microsoft.com/office/drawing/2014/chart" uri="{C3380CC4-5D6E-409C-BE32-E72D297353CC}">
              <c16:uniqueId val="{00000000-1F6A-492C-B09E-C2AE89B3AE6D}"/>
            </c:ext>
          </c:extLst>
        </c:ser>
        <c:ser>
          <c:idx val="1"/>
          <c:order val="1"/>
          <c:tx>
            <c:strRef>
              <c:f>Äpple!$C$7</c:f>
              <c:strCache>
                <c:ptCount val="1"/>
                <c:pt idx="0">
                  <c:v>Import</c:v>
                </c:pt>
              </c:strCache>
            </c:strRef>
          </c:tx>
          <c:spPr>
            <a:ln w="28575" cap="rnd">
              <a:solidFill>
                <a:srgbClr val="FF0000"/>
              </a:solidFill>
              <a:round/>
            </a:ln>
            <a:effectLst/>
          </c:spPr>
          <c:marker>
            <c:symbol val="none"/>
          </c:marker>
          <c:cat>
            <c:strRef>
              <c:f>Äpple!$A$8:$A$41</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Äpple!$C$8:$C$41</c:f>
              <c:numCache>
                <c:formatCode>#,##0</c:formatCode>
                <c:ptCount val="34"/>
                <c:pt idx="0">
                  <c:v>80520</c:v>
                </c:pt>
                <c:pt idx="1">
                  <c:v>92844</c:v>
                </c:pt>
                <c:pt idx="2">
                  <c:v>103937</c:v>
                </c:pt>
                <c:pt idx="3">
                  <c:v>113519</c:v>
                </c:pt>
                <c:pt idx="4">
                  <c:v>108680</c:v>
                </c:pt>
                <c:pt idx="5">
                  <c:v>104012</c:v>
                </c:pt>
                <c:pt idx="6">
                  <c:v>92022</c:v>
                </c:pt>
                <c:pt idx="7">
                  <c:v>83328</c:v>
                </c:pt>
                <c:pt idx="8">
                  <c:v>84422</c:v>
                </c:pt>
                <c:pt idx="9">
                  <c:v>91177</c:v>
                </c:pt>
                <c:pt idx="10">
                  <c:v>96449</c:v>
                </c:pt>
                <c:pt idx="11">
                  <c:v>93176</c:v>
                </c:pt>
                <c:pt idx="12">
                  <c:v>91030</c:v>
                </c:pt>
                <c:pt idx="13">
                  <c:v>90642</c:v>
                </c:pt>
                <c:pt idx="14">
                  <c:v>87239</c:v>
                </c:pt>
                <c:pt idx="15">
                  <c:v>85519</c:v>
                </c:pt>
                <c:pt idx="16">
                  <c:v>79670</c:v>
                </c:pt>
                <c:pt idx="17">
                  <c:v>87616</c:v>
                </c:pt>
                <c:pt idx="18">
                  <c:v>88601</c:v>
                </c:pt>
                <c:pt idx="19">
                  <c:v>85059</c:v>
                </c:pt>
                <c:pt idx="20">
                  <c:v>81986</c:v>
                </c:pt>
                <c:pt idx="21">
                  <c:v>80381</c:v>
                </c:pt>
                <c:pt idx="22">
                  <c:v>72348</c:v>
                </c:pt>
                <c:pt idx="23">
                  <c:v>73685</c:v>
                </c:pt>
              </c:numCache>
            </c:numRef>
          </c:val>
          <c:smooth val="0"/>
          <c:extLst>
            <c:ext xmlns:c16="http://schemas.microsoft.com/office/drawing/2014/chart" uri="{C3380CC4-5D6E-409C-BE32-E72D297353CC}">
              <c16:uniqueId val="{00000001-1F6A-492C-B09E-C2AE89B3AE6D}"/>
            </c:ext>
          </c:extLst>
        </c:ser>
        <c:ser>
          <c:idx val="2"/>
          <c:order val="2"/>
          <c:tx>
            <c:strRef>
              <c:f>Äpple!$D$7</c:f>
              <c:strCache>
                <c:ptCount val="1"/>
                <c:pt idx="0">
                  <c:v>Export</c:v>
                </c:pt>
              </c:strCache>
            </c:strRef>
          </c:tx>
          <c:spPr>
            <a:ln w="28575" cap="rnd">
              <a:solidFill>
                <a:schemeClr val="accent1">
                  <a:lumMod val="75000"/>
                </a:schemeClr>
              </a:solidFill>
              <a:round/>
            </a:ln>
            <a:effectLst/>
          </c:spPr>
          <c:marker>
            <c:symbol val="none"/>
          </c:marker>
          <c:cat>
            <c:strRef>
              <c:f>Äpple!$A$8:$A$41</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Äpple!$D$8:$D$41</c:f>
              <c:numCache>
                <c:formatCode>#,##0</c:formatCode>
                <c:ptCount val="34"/>
                <c:pt idx="0">
                  <c:v>921</c:v>
                </c:pt>
                <c:pt idx="1">
                  <c:v>1441</c:v>
                </c:pt>
                <c:pt idx="2">
                  <c:v>2231</c:v>
                </c:pt>
                <c:pt idx="3">
                  <c:v>1681</c:v>
                </c:pt>
                <c:pt idx="4">
                  <c:v>2394</c:v>
                </c:pt>
                <c:pt idx="5">
                  <c:v>1670</c:v>
                </c:pt>
                <c:pt idx="6">
                  <c:v>872</c:v>
                </c:pt>
                <c:pt idx="7">
                  <c:v>320</c:v>
                </c:pt>
                <c:pt idx="8">
                  <c:v>1499</c:v>
                </c:pt>
                <c:pt idx="9">
                  <c:v>694</c:v>
                </c:pt>
                <c:pt idx="10">
                  <c:v>1046</c:v>
                </c:pt>
                <c:pt idx="11">
                  <c:v>2551</c:v>
                </c:pt>
                <c:pt idx="12">
                  <c:v>2300</c:v>
                </c:pt>
                <c:pt idx="13">
                  <c:v>909</c:v>
                </c:pt>
                <c:pt idx="14">
                  <c:v>1625</c:v>
                </c:pt>
                <c:pt idx="15">
                  <c:v>1558</c:v>
                </c:pt>
                <c:pt idx="16">
                  <c:v>2381</c:v>
                </c:pt>
                <c:pt idx="17">
                  <c:v>1490</c:v>
                </c:pt>
                <c:pt idx="18">
                  <c:v>1310</c:v>
                </c:pt>
                <c:pt idx="19">
                  <c:v>1646</c:v>
                </c:pt>
                <c:pt idx="20">
                  <c:v>1787</c:v>
                </c:pt>
                <c:pt idx="21">
                  <c:v>1459</c:v>
                </c:pt>
                <c:pt idx="22">
                  <c:v>1125</c:v>
                </c:pt>
                <c:pt idx="23">
                  <c:v>576</c:v>
                </c:pt>
              </c:numCache>
            </c:numRef>
          </c:val>
          <c:smooth val="0"/>
          <c:extLst>
            <c:ext xmlns:c16="http://schemas.microsoft.com/office/drawing/2014/chart" uri="{C3380CC4-5D6E-409C-BE32-E72D297353CC}">
              <c16:uniqueId val="{00000002-1F6A-492C-B09E-C2AE89B3AE6D}"/>
            </c:ext>
          </c:extLst>
        </c:ser>
        <c:ser>
          <c:idx val="3"/>
          <c:order val="3"/>
          <c:tx>
            <c:strRef>
              <c:f>Äpple!$E$7</c:f>
              <c:strCache>
                <c:ptCount val="1"/>
                <c:pt idx="0">
                  <c:v>Totalkonsumtion</c:v>
                </c:pt>
              </c:strCache>
            </c:strRef>
          </c:tx>
          <c:spPr>
            <a:ln w="28575" cap="rnd">
              <a:solidFill>
                <a:srgbClr val="FFC000"/>
              </a:solidFill>
              <a:round/>
            </a:ln>
            <a:effectLst/>
          </c:spPr>
          <c:marker>
            <c:symbol val="none"/>
          </c:marker>
          <c:cat>
            <c:strRef>
              <c:f>Äpple!$A$8:$A$41</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Äpple!$E$8:$E$41</c:f>
              <c:numCache>
                <c:formatCode>#,##0</c:formatCode>
                <c:ptCount val="34"/>
                <c:pt idx="0">
                  <c:v>97604</c:v>
                </c:pt>
                <c:pt idx="1">
                  <c:v>112903</c:v>
                </c:pt>
                <c:pt idx="2">
                  <c:v>120206</c:v>
                </c:pt>
                <c:pt idx="3">
                  <c:v>129521</c:v>
                </c:pt>
                <c:pt idx="4">
                  <c:v>130286</c:v>
                </c:pt>
                <c:pt idx="5">
                  <c:v>123342</c:v>
                </c:pt>
                <c:pt idx="6">
                  <c:v>113300</c:v>
                </c:pt>
                <c:pt idx="7">
                  <c:v>104008</c:v>
                </c:pt>
                <c:pt idx="8">
                  <c:v>106423</c:v>
                </c:pt>
                <c:pt idx="9">
                  <c:v>111167</c:v>
                </c:pt>
                <c:pt idx="10">
                  <c:v>118803</c:v>
                </c:pt>
                <c:pt idx="11">
                  <c:v>118025</c:v>
                </c:pt>
                <c:pt idx="12">
                  <c:v>113310</c:v>
                </c:pt>
                <c:pt idx="13">
                  <c:v>115033</c:v>
                </c:pt>
                <c:pt idx="14">
                  <c:v>112414</c:v>
                </c:pt>
                <c:pt idx="15">
                  <c:v>106094</c:v>
                </c:pt>
                <c:pt idx="16">
                  <c:v>107889</c:v>
                </c:pt>
                <c:pt idx="17">
                  <c:v>108326</c:v>
                </c:pt>
                <c:pt idx="18">
                  <c:v>116650</c:v>
                </c:pt>
                <c:pt idx="19">
                  <c:v>115613</c:v>
                </c:pt>
                <c:pt idx="20">
                  <c:v>111699</c:v>
                </c:pt>
                <c:pt idx="21">
                  <c:v>111092</c:v>
                </c:pt>
                <c:pt idx="22">
                  <c:v>102123</c:v>
                </c:pt>
                <c:pt idx="23">
                  <c:v>106409</c:v>
                </c:pt>
              </c:numCache>
            </c:numRef>
          </c:val>
          <c:smooth val="0"/>
          <c:extLst>
            <c:ext xmlns:c16="http://schemas.microsoft.com/office/drawing/2014/chart" uri="{C3380CC4-5D6E-409C-BE32-E72D297353CC}">
              <c16:uniqueId val="{00000003-1F6A-492C-B09E-C2AE89B3AE6D}"/>
            </c:ext>
          </c:extLst>
        </c:ser>
        <c:dLbls>
          <c:showLegendKey val="0"/>
          <c:showVal val="0"/>
          <c:showCatName val="0"/>
          <c:showSerName val="0"/>
          <c:showPercent val="0"/>
          <c:showBubbleSize val="0"/>
        </c:dLbls>
        <c:marker val="1"/>
        <c:smooth val="0"/>
        <c:axId val="1540243888"/>
        <c:axId val="1635869616"/>
      </c:lineChart>
      <c:lineChart>
        <c:grouping val="standard"/>
        <c:varyColors val="0"/>
        <c:ser>
          <c:idx val="4"/>
          <c:order val="4"/>
          <c:tx>
            <c:strRef>
              <c:f>Äpple!$F$7</c:f>
              <c:strCache>
                <c:ptCount val="1"/>
                <c:pt idx="0">
                  <c:v>Försörjningsgrad</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dLbls>
            <c:dLbl>
              <c:idx val="33"/>
              <c:layout>
                <c:manualLayout>
                  <c:x val="-0.1011573218433664"/>
                  <c:y val="-5.7868789867536241E-2"/>
                </c:manualLayout>
              </c:layout>
              <c:tx>
                <c:rich>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en-US"/>
                      <a:t>Mål: </a:t>
                    </a:r>
                    <a:fld id="{9A803056-E086-4370-A9A2-B357B52E0B18}" type="VALUE">
                      <a:rPr lang="en-US"/>
                      <a:pPr>
                        <a:defRPr/>
                      </a:pPr>
                      <a:t>[VÄRDE]</a:t>
                    </a:fld>
                    <a:endParaRPr lang="en-US"/>
                  </a:p>
                </c:rich>
              </c:tx>
              <c:spPr>
                <a:solidFill>
                  <a:schemeClr val="bg1">
                    <a:lumMod val="85000"/>
                  </a:schemeClr>
                </a:solid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D-F457-429E-A477-AB76967B2417}"/>
                </c:ext>
              </c:extLst>
            </c:dLbl>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Äpple!$A$8:$A$41</c:f>
              <c:strCache>
                <c:ptCount val="3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strCache>
            </c:strRef>
          </c:cat>
          <c:val>
            <c:numRef>
              <c:f>Äpple!$F$8:$F$41</c:f>
              <c:numCache>
                <c:formatCode>0%</c:formatCode>
                <c:ptCount val="34"/>
                <c:pt idx="0">
                  <c:v>0.18446989877464037</c:v>
                </c:pt>
                <c:pt idx="1">
                  <c:v>0.19042895228647599</c:v>
                </c:pt>
                <c:pt idx="2">
                  <c:v>0.15390246743091027</c:v>
                </c:pt>
                <c:pt idx="3">
                  <c:v>0.13652612317693655</c:v>
                </c:pt>
                <c:pt idx="4">
                  <c:v>0.18421012234622292</c:v>
                </c:pt>
                <c:pt idx="5">
                  <c:v>0.17025830617307974</c:v>
                </c:pt>
                <c:pt idx="6">
                  <c:v>0.19549867608120036</c:v>
                </c:pt>
                <c:pt idx="7">
                  <c:v>0.20190754557341742</c:v>
                </c:pt>
                <c:pt idx="8">
                  <c:v>0.22081692867143379</c:v>
                </c:pt>
                <c:pt idx="9">
                  <c:v>0.18606241060746445</c:v>
                </c:pt>
                <c:pt idx="10">
                  <c:v>0.19696472311305271</c:v>
                </c:pt>
                <c:pt idx="11">
                  <c:v>0.23215420461766575</c:v>
                </c:pt>
                <c:pt idx="12">
                  <c:v>0.21692701438531461</c:v>
                </c:pt>
                <c:pt idx="13">
                  <c:v>0.21993688767571046</c:v>
                </c:pt>
                <c:pt idx="14">
                  <c:v>0.23840446919422847</c:v>
                </c:pt>
                <c:pt idx="15">
                  <c:v>0.20861688691160668</c:v>
                </c:pt>
                <c:pt idx="16">
                  <c:v>0.28362483663765536</c:v>
                </c:pt>
                <c:pt idx="17">
                  <c:v>0.20493694957812528</c:v>
                </c:pt>
                <c:pt idx="18">
                  <c:v>0.25168452636090871</c:v>
                </c:pt>
                <c:pt idx="19">
                  <c:v>0.27851539186769653</c:v>
                </c:pt>
                <c:pt idx="20">
                  <c:v>0.28200789622109418</c:v>
                </c:pt>
                <c:pt idx="21">
                  <c:v>0.28957980772692904</c:v>
                </c:pt>
                <c:pt idx="22">
                  <c:v>0.30257630504391764</c:v>
                </c:pt>
                <c:pt idx="23">
                  <c:v>0.31294345403114399</c:v>
                </c:pt>
                <c:pt idx="33">
                  <c:v>0.5</c:v>
                </c:pt>
              </c:numCache>
            </c:numRef>
          </c:val>
          <c:smooth val="0"/>
          <c:extLst>
            <c:ext xmlns:c16="http://schemas.microsoft.com/office/drawing/2014/chart" uri="{C3380CC4-5D6E-409C-BE32-E72D297353CC}">
              <c16:uniqueId val="{00000004-1F6A-492C-B09E-C2AE89B3AE6D}"/>
            </c:ext>
          </c:extLst>
        </c:ser>
        <c:dLbls>
          <c:showLegendKey val="0"/>
          <c:showVal val="0"/>
          <c:showCatName val="0"/>
          <c:showSerName val="0"/>
          <c:showPercent val="0"/>
          <c:showBubbleSize val="0"/>
        </c:dLbls>
        <c:marker val="1"/>
        <c:smooth val="0"/>
        <c:axId val="1790934880"/>
        <c:axId val="1790943040"/>
      </c:lineChart>
      <c:catAx>
        <c:axId val="1540243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635869616"/>
        <c:crosses val="autoZero"/>
        <c:auto val="1"/>
        <c:lblAlgn val="ctr"/>
        <c:lblOffset val="100"/>
        <c:noMultiLvlLbl val="0"/>
      </c:catAx>
      <c:valAx>
        <c:axId val="1635869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ton</a:t>
                </a:r>
              </a:p>
            </c:rich>
          </c:tx>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540243888"/>
        <c:crosses val="autoZero"/>
        <c:crossBetween val="between"/>
      </c:valAx>
      <c:valAx>
        <c:axId val="1790943040"/>
        <c:scaling>
          <c:orientation val="minMax"/>
        </c:scaling>
        <c:delete val="0"/>
        <c:axPos val="r"/>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försörjningsgrad</a:t>
                </a:r>
              </a:p>
            </c:rich>
          </c:tx>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790934880"/>
        <c:crosses val="max"/>
        <c:crossBetween val="between"/>
      </c:valAx>
      <c:catAx>
        <c:axId val="1790934880"/>
        <c:scaling>
          <c:orientation val="minMax"/>
        </c:scaling>
        <c:delete val="1"/>
        <c:axPos val="b"/>
        <c:numFmt formatCode="General" sourceLinked="1"/>
        <c:majorTickMark val="out"/>
        <c:minorTickMark val="none"/>
        <c:tickLblPos val="nextTo"/>
        <c:crossAx val="179094304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50">
          <a:solidFill>
            <a:sysClr val="windowText" lastClr="000000"/>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80" b="0" i="0" u="none" strike="noStrike" kern="1200" spc="0" baseline="0">
                <a:solidFill>
                  <a:schemeClr val="tx1"/>
                </a:solidFill>
                <a:latin typeface="+mn-lt"/>
                <a:ea typeface="+mn-ea"/>
                <a:cs typeface="+mn-cs"/>
              </a:defRPr>
            </a:pPr>
            <a:r>
              <a:rPr lang="sv-SE"/>
              <a:t>Marknadsbalans spannmål</a:t>
            </a:r>
          </a:p>
        </c:rich>
      </c:tx>
      <c:overlay val="0"/>
      <c:spPr>
        <a:noFill/>
        <a:ln>
          <a:noFill/>
        </a:ln>
        <a:effectLst/>
      </c:spPr>
      <c:txPr>
        <a:bodyPr rot="0" spcFirstLastPara="1" vertOverflow="ellipsis" vert="horz" wrap="square" anchor="ctr" anchorCtr="1"/>
        <a:lstStyle/>
        <a:p>
          <a:pPr>
            <a:defRPr sz="1380" b="0" i="0" u="none" strike="noStrike" kern="1200" spc="0" baseline="0">
              <a:solidFill>
                <a:schemeClr val="tx1"/>
              </a:solidFill>
              <a:latin typeface="+mn-lt"/>
              <a:ea typeface="+mn-ea"/>
              <a:cs typeface="+mn-cs"/>
            </a:defRPr>
          </a:pPr>
          <a:endParaRPr lang="sv-SE"/>
        </a:p>
      </c:txPr>
    </c:title>
    <c:autoTitleDeleted val="0"/>
    <c:plotArea>
      <c:layout/>
      <c:lineChart>
        <c:grouping val="standard"/>
        <c:varyColors val="0"/>
        <c:ser>
          <c:idx val="0"/>
          <c:order val="0"/>
          <c:tx>
            <c:strRef>
              <c:f>Spannmål!$B$7</c:f>
              <c:strCache>
                <c:ptCount val="1"/>
                <c:pt idx="0">
                  <c:v>Produktion</c:v>
                </c:pt>
              </c:strCache>
            </c:strRef>
          </c:tx>
          <c:spPr>
            <a:ln w="28575" cap="rnd">
              <a:solidFill>
                <a:srgbClr val="0070C0"/>
              </a:solidFill>
              <a:round/>
            </a:ln>
            <a:effectLst/>
          </c:spPr>
          <c:marker>
            <c:symbol val="none"/>
          </c:marker>
          <c:cat>
            <c:numRef>
              <c:f>Spannmål!$A$8:$A$48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Spannmål!$B$8:$B$48</c:f>
              <c:numCache>
                <c:formatCode>#\ ##0.0</c:formatCode>
                <c:ptCount val="41"/>
                <c:pt idx="0">
                  <c:v>4792</c:v>
                </c:pt>
                <c:pt idx="1">
                  <c:v>5953</c:v>
                </c:pt>
                <c:pt idx="2">
                  <c:v>6018</c:v>
                </c:pt>
                <c:pt idx="3">
                  <c:v>5618</c:v>
                </c:pt>
                <c:pt idx="4">
                  <c:v>4931</c:v>
                </c:pt>
                <c:pt idx="5">
                  <c:v>5709</c:v>
                </c:pt>
                <c:pt idx="6">
                  <c:v>5388</c:v>
                </c:pt>
                <c:pt idx="7">
                  <c:v>5460</c:v>
                </c:pt>
                <c:pt idx="8">
                  <c:v>5352</c:v>
                </c:pt>
                <c:pt idx="9">
                  <c:v>5508</c:v>
                </c:pt>
                <c:pt idx="10">
                  <c:v>5048</c:v>
                </c:pt>
                <c:pt idx="11">
                  <c:v>4128</c:v>
                </c:pt>
                <c:pt idx="12">
                  <c:v>5058</c:v>
                </c:pt>
                <c:pt idx="13">
                  <c:v>5195</c:v>
                </c:pt>
                <c:pt idx="14">
                  <c:v>5242</c:v>
                </c:pt>
                <c:pt idx="15">
                  <c:v>4280</c:v>
                </c:pt>
                <c:pt idx="16">
                  <c:v>4630</c:v>
                </c:pt>
                <c:pt idx="17">
                  <c:v>5056</c:v>
                </c:pt>
                <c:pt idx="18">
                  <c:v>4985.2</c:v>
                </c:pt>
                <c:pt idx="19">
                  <c:v>5775</c:v>
                </c:pt>
                <c:pt idx="20">
                  <c:v>6162</c:v>
                </c:pt>
                <c:pt idx="21">
                  <c:v>5482</c:v>
                </c:pt>
                <c:pt idx="22">
                  <c:v>5958</c:v>
                </c:pt>
                <c:pt idx="23">
                  <c:v>3260</c:v>
                </c:pt>
                <c:pt idx="24">
                  <c:v>6148</c:v>
                </c:pt>
                <c:pt idx="25">
                  <c:v>5955</c:v>
                </c:pt>
                <c:pt idx="26">
                  <c:v>4980</c:v>
                </c:pt>
                <c:pt idx="27">
                  <c:v>5823</c:v>
                </c:pt>
                <c:pt idx="28">
                  <c:v>4328</c:v>
                </c:pt>
                <c:pt idx="29">
                  <c:v>5152</c:v>
                </c:pt>
                <c:pt idx="30">
                  <c:v>6438</c:v>
                </c:pt>
              </c:numCache>
            </c:numRef>
          </c:val>
          <c:smooth val="0"/>
          <c:extLst>
            <c:ext xmlns:c16="http://schemas.microsoft.com/office/drawing/2014/chart" uri="{C3380CC4-5D6E-409C-BE32-E72D297353CC}">
              <c16:uniqueId val="{00000000-11CF-4D49-8797-C8B126200CA9}"/>
            </c:ext>
          </c:extLst>
        </c:ser>
        <c:ser>
          <c:idx val="1"/>
          <c:order val="1"/>
          <c:tx>
            <c:strRef>
              <c:f>Spannmål!$C$7</c:f>
              <c:strCache>
                <c:ptCount val="1"/>
                <c:pt idx="0">
                  <c:v>Import</c:v>
                </c:pt>
              </c:strCache>
            </c:strRef>
          </c:tx>
          <c:spPr>
            <a:ln w="28575" cap="rnd">
              <a:solidFill>
                <a:srgbClr val="FF0000"/>
              </a:solidFill>
              <a:round/>
            </a:ln>
            <a:effectLst/>
          </c:spPr>
          <c:marker>
            <c:symbol val="none"/>
          </c:marker>
          <c:cat>
            <c:numRef>
              <c:f>Spannmål!$A$8:$A$48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Spannmål!$C$8:$C$48</c:f>
              <c:numCache>
                <c:formatCode>#\ ##0.0</c:formatCode>
                <c:ptCount val="41"/>
                <c:pt idx="0">
                  <c:v>102</c:v>
                </c:pt>
                <c:pt idx="1">
                  <c:v>88</c:v>
                </c:pt>
                <c:pt idx="2">
                  <c:v>134</c:v>
                </c:pt>
                <c:pt idx="3">
                  <c:v>162</c:v>
                </c:pt>
                <c:pt idx="4">
                  <c:v>146</c:v>
                </c:pt>
                <c:pt idx="5">
                  <c:v>137</c:v>
                </c:pt>
                <c:pt idx="6">
                  <c:v>179</c:v>
                </c:pt>
                <c:pt idx="7">
                  <c:v>254</c:v>
                </c:pt>
                <c:pt idx="8">
                  <c:v>96</c:v>
                </c:pt>
                <c:pt idx="9">
                  <c:v>138</c:v>
                </c:pt>
                <c:pt idx="10">
                  <c:v>105</c:v>
                </c:pt>
                <c:pt idx="11">
                  <c:v>180</c:v>
                </c:pt>
                <c:pt idx="12">
                  <c:v>174</c:v>
                </c:pt>
                <c:pt idx="13">
                  <c:v>209</c:v>
                </c:pt>
                <c:pt idx="14">
                  <c:v>197</c:v>
                </c:pt>
                <c:pt idx="15">
                  <c:v>335</c:v>
                </c:pt>
                <c:pt idx="16">
                  <c:v>342</c:v>
                </c:pt>
                <c:pt idx="17">
                  <c:v>362</c:v>
                </c:pt>
                <c:pt idx="18">
                  <c:v>466</c:v>
                </c:pt>
                <c:pt idx="19">
                  <c:v>310</c:v>
                </c:pt>
                <c:pt idx="20">
                  <c:v>274</c:v>
                </c:pt>
                <c:pt idx="21">
                  <c:v>310</c:v>
                </c:pt>
                <c:pt idx="22">
                  <c:v>224</c:v>
                </c:pt>
                <c:pt idx="23">
                  <c:v>910</c:v>
                </c:pt>
                <c:pt idx="24">
                  <c:v>240</c:v>
                </c:pt>
                <c:pt idx="25">
                  <c:v>166</c:v>
                </c:pt>
                <c:pt idx="26">
                  <c:v>233</c:v>
                </c:pt>
                <c:pt idx="27">
                  <c:v>189</c:v>
                </c:pt>
                <c:pt idx="28">
                  <c:v>354</c:v>
                </c:pt>
                <c:pt idx="29">
                  <c:v>186</c:v>
                </c:pt>
                <c:pt idx="30">
                  <c:v>176</c:v>
                </c:pt>
              </c:numCache>
            </c:numRef>
          </c:val>
          <c:smooth val="0"/>
          <c:extLst>
            <c:ext xmlns:c16="http://schemas.microsoft.com/office/drawing/2014/chart" uri="{C3380CC4-5D6E-409C-BE32-E72D297353CC}">
              <c16:uniqueId val="{00000001-11CF-4D49-8797-C8B126200CA9}"/>
            </c:ext>
          </c:extLst>
        </c:ser>
        <c:ser>
          <c:idx val="2"/>
          <c:order val="2"/>
          <c:tx>
            <c:strRef>
              <c:f>Spannmål!$D$7</c:f>
              <c:strCache>
                <c:ptCount val="1"/>
                <c:pt idx="0">
                  <c:v>Export</c:v>
                </c:pt>
              </c:strCache>
            </c:strRef>
          </c:tx>
          <c:spPr>
            <a:ln w="28575" cap="rnd">
              <a:solidFill>
                <a:schemeClr val="accent1">
                  <a:lumMod val="75000"/>
                </a:schemeClr>
              </a:solidFill>
              <a:round/>
            </a:ln>
            <a:effectLst/>
          </c:spPr>
          <c:marker>
            <c:symbol val="none"/>
          </c:marker>
          <c:cat>
            <c:numRef>
              <c:f>Spannmål!$A$8:$A$48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Spannmål!$D$8:$D$48</c:f>
              <c:numCache>
                <c:formatCode>#\ ##0.0</c:formatCode>
                <c:ptCount val="41"/>
                <c:pt idx="0">
                  <c:v>652</c:v>
                </c:pt>
                <c:pt idx="1">
                  <c:v>1469</c:v>
                </c:pt>
                <c:pt idx="2">
                  <c:v>1396</c:v>
                </c:pt>
                <c:pt idx="3">
                  <c:v>1430</c:v>
                </c:pt>
                <c:pt idx="4">
                  <c:v>930</c:v>
                </c:pt>
                <c:pt idx="5">
                  <c:v>1638</c:v>
                </c:pt>
                <c:pt idx="6">
                  <c:v>959</c:v>
                </c:pt>
                <c:pt idx="7">
                  <c:v>1195</c:v>
                </c:pt>
                <c:pt idx="8">
                  <c:v>1280</c:v>
                </c:pt>
                <c:pt idx="9">
                  <c:v>857</c:v>
                </c:pt>
                <c:pt idx="10">
                  <c:v>832</c:v>
                </c:pt>
                <c:pt idx="11">
                  <c:v>684</c:v>
                </c:pt>
                <c:pt idx="12">
                  <c:v>1101</c:v>
                </c:pt>
                <c:pt idx="13">
                  <c:v>834</c:v>
                </c:pt>
                <c:pt idx="14">
                  <c:v>954</c:v>
                </c:pt>
                <c:pt idx="15">
                  <c:v>985</c:v>
                </c:pt>
                <c:pt idx="16">
                  <c:v>892</c:v>
                </c:pt>
                <c:pt idx="17">
                  <c:v>1074</c:v>
                </c:pt>
                <c:pt idx="18">
                  <c:v>987</c:v>
                </c:pt>
                <c:pt idx="19">
                  <c:v>2004</c:v>
                </c:pt>
                <c:pt idx="20">
                  <c:v>1975</c:v>
                </c:pt>
                <c:pt idx="21">
                  <c:v>1486</c:v>
                </c:pt>
                <c:pt idx="22">
                  <c:v>1591</c:v>
                </c:pt>
                <c:pt idx="23">
                  <c:v>403</c:v>
                </c:pt>
                <c:pt idx="24">
                  <c:v>1628.4769999999999</c:v>
                </c:pt>
                <c:pt idx="25">
                  <c:v>1662</c:v>
                </c:pt>
                <c:pt idx="26">
                  <c:v>1002</c:v>
                </c:pt>
                <c:pt idx="27">
                  <c:v>1197</c:v>
                </c:pt>
                <c:pt idx="28">
                  <c:v>622</c:v>
                </c:pt>
                <c:pt idx="29">
                  <c:v>910</c:v>
                </c:pt>
                <c:pt idx="30">
                  <c:v>1990</c:v>
                </c:pt>
              </c:numCache>
            </c:numRef>
          </c:val>
          <c:smooth val="0"/>
          <c:extLst>
            <c:ext xmlns:c16="http://schemas.microsoft.com/office/drawing/2014/chart" uri="{C3380CC4-5D6E-409C-BE32-E72D297353CC}">
              <c16:uniqueId val="{00000002-11CF-4D49-8797-C8B126200CA9}"/>
            </c:ext>
          </c:extLst>
        </c:ser>
        <c:ser>
          <c:idx val="3"/>
          <c:order val="3"/>
          <c:tx>
            <c:strRef>
              <c:f>Spannmål!$E$7</c:f>
              <c:strCache>
                <c:ptCount val="1"/>
                <c:pt idx="0">
                  <c:v>Totalkonsumtion</c:v>
                </c:pt>
              </c:strCache>
            </c:strRef>
          </c:tx>
          <c:spPr>
            <a:ln w="28575" cap="rnd">
              <a:solidFill>
                <a:srgbClr val="FFC000"/>
              </a:solidFill>
              <a:round/>
            </a:ln>
            <a:effectLst/>
          </c:spPr>
          <c:marker>
            <c:symbol val="none"/>
          </c:marker>
          <c:cat>
            <c:numRef>
              <c:f>Spannmål!$A$8:$A$48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Spannmål!$E$8:$E$48</c:f>
              <c:numCache>
                <c:formatCode>#\ ##0.0</c:formatCode>
                <c:ptCount val="41"/>
                <c:pt idx="0">
                  <c:v>4267</c:v>
                </c:pt>
                <c:pt idx="1">
                  <c:v>4515</c:v>
                </c:pt>
                <c:pt idx="2">
                  <c:v>4450</c:v>
                </c:pt>
                <c:pt idx="3">
                  <c:v>4585</c:v>
                </c:pt>
                <c:pt idx="4">
                  <c:v>4380</c:v>
                </c:pt>
                <c:pt idx="5">
                  <c:v>4400</c:v>
                </c:pt>
                <c:pt idx="6">
                  <c:v>4480</c:v>
                </c:pt>
                <c:pt idx="7">
                  <c:v>4390</c:v>
                </c:pt>
                <c:pt idx="8">
                  <c:v>4405</c:v>
                </c:pt>
                <c:pt idx="9">
                  <c:v>4935</c:v>
                </c:pt>
                <c:pt idx="10">
                  <c:v>4335</c:v>
                </c:pt>
                <c:pt idx="11">
                  <c:v>3911</c:v>
                </c:pt>
                <c:pt idx="12">
                  <c:v>4007</c:v>
                </c:pt>
                <c:pt idx="13">
                  <c:v>4261</c:v>
                </c:pt>
                <c:pt idx="14">
                  <c:v>4397</c:v>
                </c:pt>
                <c:pt idx="15">
                  <c:v>3817</c:v>
                </c:pt>
                <c:pt idx="16">
                  <c:v>4107</c:v>
                </c:pt>
                <c:pt idx="17">
                  <c:v>4302</c:v>
                </c:pt>
                <c:pt idx="18">
                  <c:v>4364</c:v>
                </c:pt>
                <c:pt idx="19">
                  <c:v>4000</c:v>
                </c:pt>
                <c:pt idx="20">
                  <c:v>4500</c:v>
                </c:pt>
                <c:pt idx="21">
                  <c:v>4416</c:v>
                </c:pt>
                <c:pt idx="22">
                  <c:v>4440</c:v>
                </c:pt>
                <c:pt idx="23">
                  <c:v>3931</c:v>
                </c:pt>
                <c:pt idx="24">
                  <c:v>4644</c:v>
                </c:pt>
                <c:pt idx="25">
                  <c:v>4449</c:v>
                </c:pt>
                <c:pt idx="26">
                  <c:v>4329</c:v>
                </c:pt>
                <c:pt idx="27">
                  <c:v>4672</c:v>
                </c:pt>
                <c:pt idx="28">
                  <c:v>4138</c:v>
                </c:pt>
                <c:pt idx="29">
                  <c:v>4471</c:v>
                </c:pt>
                <c:pt idx="30">
                  <c:v>4324</c:v>
                </c:pt>
              </c:numCache>
            </c:numRef>
          </c:val>
          <c:smooth val="0"/>
          <c:extLst>
            <c:ext xmlns:c16="http://schemas.microsoft.com/office/drawing/2014/chart" uri="{C3380CC4-5D6E-409C-BE32-E72D297353CC}">
              <c16:uniqueId val="{00000003-11CF-4D49-8797-C8B126200CA9}"/>
            </c:ext>
          </c:extLst>
        </c:ser>
        <c:dLbls>
          <c:showLegendKey val="0"/>
          <c:showVal val="0"/>
          <c:showCatName val="0"/>
          <c:showSerName val="0"/>
          <c:showPercent val="0"/>
          <c:showBubbleSize val="0"/>
        </c:dLbls>
        <c:marker val="1"/>
        <c:smooth val="0"/>
        <c:axId val="1433557520"/>
        <c:axId val="1433558000"/>
      </c:lineChart>
      <c:lineChart>
        <c:grouping val="standard"/>
        <c:varyColors val="0"/>
        <c:ser>
          <c:idx val="4"/>
          <c:order val="4"/>
          <c:tx>
            <c:strRef>
              <c:f>Spannmål!$F$7</c:f>
              <c:strCache>
                <c:ptCount val="1"/>
                <c:pt idx="0">
                  <c:v>Försörjningsgrad</c:v>
                </c:pt>
              </c:strCache>
            </c:strRef>
          </c:tx>
          <c:spPr>
            <a:ln w="25400" cap="rnd">
              <a:solidFill>
                <a:schemeClr val="tx1"/>
              </a:solidFill>
              <a:prstDash val="solid"/>
              <a:round/>
            </a:ln>
            <a:effectLst/>
          </c:spPr>
          <c:marker>
            <c:symbol val="circle"/>
            <c:size val="5"/>
            <c:spPr>
              <a:solidFill>
                <a:schemeClr val="tx1"/>
              </a:solidFill>
              <a:ln w="9525">
                <a:solidFill>
                  <a:schemeClr val="tx1"/>
                </a:solidFill>
              </a:ln>
              <a:effectLst/>
            </c:spPr>
          </c:marker>
          <c:dLbls>
            <c:dLbl>
              <c:idx val="40"/>
              <c:layout>
                <c:manualLayout>
                  <c:x val="-8.6378737541528361E-2"/>
                  <c:y val="-3.9677619342839428E-2"/>
                </c:manualLayout>
              </c:layout>
              <c:tx>
                <c:rich>
                  <a:bodyPr rot="0" spcFirstLastPara="1" vertOverflow="ellipsis" vert="horz" wrap="square" anchor="ctr" anchorCtr="1"/>
                  <a:lstStyle/>
                  <a:p>
                    <a:pPr>
                      <a:defRPr sz="1150" b="0" i="0" u="none" strike="noStrike" kern="1200" baseline="0">
                        <a:solidFill>
                          <a:schemeClr val="tx1"/>
                        </a:solidFill>
                        <a:latin typeface="+mn-lt"/>
                        <a:ea typeface="+mn-ea"/>
                        <a:cs typeface="+mn-cs"/>
                      </a:defRPr>
                    </a:pPr>
                    <a:r>
                      <a:rPr lang="en-US"/>
                      <a:t>Mål: </a:t>
                    </a:r>
                    <a:fld id="{34D39296-3DB0-4F1C-9489-7CCFC58A262E}" type="VALUE">
                      <a:rPr lang="en-US"/>
                      <a:pPr>
                        <a:defRPr/>
                      </a:pPr>
                      <a:t>[VÄRDE]</a:t>
                    </a:fld>
                    <a:endParaRPr lang="en-US"/>
                  </a:p>
                </c:rich>
              </c:tx>
              <c:numFmt formatCode="0%" sourceLinked="0"/>
              <c:spPr>
                <a:solidFill>
                  <a:schemeClr val="bg1">
                    <a:lumMod val="85000"/>
                  </a:schemeClr>
                </a:solidFill>
                <a:ln>
                  <a:noFill/>
                </a:ln>
                <a:effectLst/>
              </c:spPr>
              <c:txPr>
                <a:bodyPr rot="0" spcFirstLastPara="1" vertOverflow="ellipsis" vert="horz" wrap="square" anchor="ctr" anchorCtr="1"/>
                <a:lstStyle/>
                <a:p>
                  <a:pPr>
                    <a:defRPr sz="115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11CF-4D49-8797-C8B126200CA9}"/>
                </c:ext>
              </c:extLst>
            </c:dLbl>
            <c:numFmt formatCode="0%" sourceLinked="0"/>
            <c:spPr>
              <a:noFill/>
              <a:ln>
                <a:noFill/>
              </a:ln>
              <a:effectLst/>
            </c:spPr>
            <c:txPr>
              <a:bodyPr rot="0" spcFirstLastPara="1" vertOverflow="ellipsis" vert="horz" wrap="square" anchor="ctr" anchorCtr="1"/>
              <a:lstStyle/>
              <a:p>
                <a:pPr>
                  <a:defRPr sz="1150" b="0" i="0" u="none" strike="noStrike" kern="1200" baseline="0">
                    <a:solidFill>
                      <a:schemeClr val="tx1"/>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Spannmål!$A$8:$A$48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Spannmål!$F$8:$F$48</c:f>
              <c:numCache>
                <c:formatCode>0%</c:formatCode>
                <c:ptCount val="41"/>
                <c:pt idx="0">
                  <c:v>1.1230372627138505</c:v>
                </c:pt>
                <c:pt idx="1">
                  <c:v>1.3184939091915837</c:v>
                </c:pt>
                <c:pt idx="2">
                  <c:v>1.3523595505617978</c:v>
                </c:pt>
                <c:pt idx="3">
                  <c:v>1.2252998909487458</c:v>
                </c:pt>
                <c:pt idx="4">
                  <c:v>1.1257990867579908</c:v>
                </c:pt>
                <c:pt idx="5">
                  <c:v>1.2975000000000001</c:v>
                </c:pt>
                <c:pt idx="6">
                  <c:v>1.2026785714285715</c:v>
                </c:pt>
                <c:pt idx="7">
                  <c:v>1.24373576309795</c:v>
                </c:pt>
                <c:pt idx="8">
                  <c:v>1.2149829738933031</c:v>
                </c:pt>
                <c:pt idx="9">
                  <c:v>1.1161094224924013</c:v>
                </c:pt>
                <c:pt idx="10">
                  <c:v>1.1644752018454441</c:v>
                </c:pt>
                <c:pt idx="11">
                  <c:v>1.0554845308105343</c:v>
                </c:pt>
                <c:pt idx="12">
                  <c:v>1.2622909907661592</c:v>
                </c:pt>
                <c:pt idx="13">
                  <c:v>1.2191973715090354</c:v>
                </c:pt>
                <c:pt idx="14">
                  <c:v>1.1921764839663407</c:v>
                </c:pt>
                <c:pt idx="15">
                  <c:v>1.1212994498297093</c:v>
                </c:pt>
                <c:pt idx="16">
                  <c:v>1.1273435597759922</c:v>
                </c:pt>
                <c:pt idx="17">
                  <c:v>1.1752673175267319</c:v>
                </c:pt>
                <c:pt idx="18">
                  <c:v>1.1423464711274061</c:v>
                </c:pt>
                <c:pt idx="19">
                  <c:v>1.4437500000000001</c:v>
                </c:pt>
                <c:pt idx="20">
                  <c:v>1.3693333333333333</c:v>
                </c:pt>
                <c:pt idx="21">
                  <c:v>1.2413949275362319</c:v>
                </c:pt>
                <c:pt idx="22">
                  <c:v>1.3418918918918918</c:v>
                </c:pt>
                <c:pt idx="23">
                  <c:v>0.82930552022386161</c:v>
                </c:pt>
                <c:pt idx="24">
                  <c:v>1.3238587424633936</c:v>
                </c:pt>
                <c:pt idx="25">
                  <c:v>1.3385030343897506</c:v>
                </c:pt>
                <c:pt idx="26">
                  <c:v>1.1503811503811503</c:v>
                </c:pt>
                <c:pt idx="27">
                  <c:v>1.2463613013698631</c:v>
                </c:pt>
                <c:pt idx="28">
                  <c:v>1.0459159014016433</c:v>
                </c:pt>
                <c:pt idx="29">
                  <c:v>1.1523149183627823</c:v>
                </c:pt>
                <c:pt idx="30">
                  <c:v>1.4972093023255815</c:v>
                </c:pt>
                <c:pt idx="40">
                  <c:v>1.4</c:v>
                </c:pt>
              </c:numCache>
            </c:numRef>
          </c:val>
          <c:smooth val="0"/>
          <c:extLst>
            <c:ext xmlns:c16="http://schemas.microsoft.com/office/drawing/2014/chart" uri="{C3380CC4-5D6E-409C-BE32-E72D297353CC}">
              <c16:uniqueId val="{00000004-11CF-4D49-8797-C8B126200CA9}"/>
            </c:ext>
          </c:extLst>
        </c:ser>
        <c:dLbls>
          <c:showLegendKey val="0"/>
          <c:showVal val="0"/>
          <c:showCatName val="0"/>
          <c:showSerName val="0"/>
          <c:showPercent val="0"/>
          <c:showBubbleSize val="0"/>
        </c:dLbls>
        <c:marker val="1"/>
        <c:smooth val="0"/>
        <c:axId val="823096640"/>
        <c:axId val="823093280"/>
      </c:lineChart>
      <c:catAx>
        <c:axId val="143355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50" b="0" i="0" u="none" strike="noStrike" kern="1200" baseline="0">
                <a:solidFill>
                  <a:schemeClr val="tx1"/>
                </a:solidFill>
                <a:latin typeface="+mn-lt"/>
                <a:ea typeface="+mn-ea"/>
                <a:cs typeface="+mn-cs"/>
              </a:defRPr>
            </a:pPr>
            <a:endParaRPr lang="sv-SE"/>
          </a:p>
        </c:txPr>
        <c:crossAx val="1433558000"/>
        <c:crosses val="autoZero"/>
        <c:auto val="1"/>
        <c:lblAlgn val="ctr"/>
        <c:lblOffset val="100"/>
        <c:noMultiLvlLbl val="0"/>
      </c:catAx>
      <c:valAx>
        <c:axId val="14335580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50" b="0" i="0" u="none" strike="noStrike" kern="1200" baseline="0">
                    <a:solidFill>
                      <a:schemeClr val="tx1"/>
                    </a:solidFill>
                    <a:latin typeface="+mn-lt"/>
                    <a:ea typeface="+mn-ea"/>
                    <a:cs typeface="+mn-cs"/>
                  </a:defRPr>
                </a:pPr>
                <a:r>
                  <a:rPr lang="sv-SE"/>
                  <a:t>tusen ton </a:t>
                </a:r>
              </a:p>
            </c:rich>
          </c:tx>
          <c:layout>
            <c:manualLayout>
              <c:xMode val="edge"/>
              <c:yMode val="edge"/>
              <c:x val="1.3289077207317999E-2"/>
              <c:y val="0.38966383828887063"/>
            </c:manualLayout>
          </c:layout>
          <c:overlay val="0"/>
          <c:spPr>
            <a:noFill/>
            <a:ln>
              <a:noFill/>
            </a:ln>
            <a:effectLst/>
          </c:spPr>
          <c:txPr>
            <a:bodyPr rot="-5400000" spcFirstLastPara="1" vertOverflow="ellipsis" vert="horz" wrap="square" anchor="ctr" anchorCtr="1"/>
            <a:lstStyle/>
            <a:p>
              <a:pPr>
                <a:defRPr sz="1150" b="0" i="0" u="none" strike="noStrike" kern="1200" baseline="0">
                  <a:solidFill>
                    <a:schemeClr val="tx1"/>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chemeClr val="tx1"/>
                </a:solidFill>
                <a:latin typeface="+mn-lt"/>
                <a:ea typeface="+mn-ea"/>
                <a:cs typeface="+mn-cs"/>
              </a:defRPr>
            </a:pPr>
            <a:endParaRPr lang="sv-SE"/>
          </a:p>
        </c:txPr>
        <c:crossAx val="1433557520"/>
        <c:crosses val="autoZero"/>
        <c:crossBetween val="between"/>
      </c:valAx>
      <c:valAx>
        <c:axId val="823093280"/>
        <c:scaling>
          <c:orientation val="minMax"/>
        </c:scaling>
        <c:delete val="0"/>
        <c:axPos val="r"/>
        <c:title>
          <c:tx>
            <c:rich>
              <a:bodyPr rot="-5400000" spcFirstLastPara="1" vertOverflow="ellipsis" vert="horz" wrap="square" anchor="ctr" anchorCtr="1"/>
              <a:lstStyle/>
              <a:p>
                <a:pPr>
                  <a:defRPr sz="1150" b="0" i="0" u="none" strike="noStrike" kern="1200" baseline="0">
                    <a:solidFill>
                      <a:schemeClr val="tx1"/>
                    </a:solidFill>
                    <a:latin typeface="+mn-lt"/>
                    <a:ea typeface="+mn-ea"/>
                    <a:cs typeface="+mn-cs"/>
                  </a:defRPr>
                </a:pPr>
                <a:r>
                  <a:rPr lang="sv-SE"/>
                  <a:t>försörjningsgrad</a:t>
                </a:r>
              </a:p>
            </c:rich>
          </c:tx>
          <c:overlay val="0"/>
          <c:spPr>
            <a:noFill/>
            <a:ln>
              <a:noFill/>
            </a:ln>
            <a:effectLst/>
          </c:spPr>
          <c:txPr>
            <a:bodyPr rot="-5400000" spcFirstLastPara="1" vertOverflow="ellipsis" vert="horz" wrap="square" anchor="ctr" anchorCtr="1"/>
            <a:lstStyle/>
            <a:p>
              <a:pPr>
                <a:defRPr sz="1150" b="0" i="0" u="none" strike="noStrike" kern="1200" baseline="0">
                  <a:solidFill>
                    <a:schemeClr val="tx1"/>
                  </a:solidFill>
                  <a:latin typeface="+mn-lt"/>
                  <a:ea typeface="+mn-ea"/>
                  <a:cs typeface="+mn-cs"/>
                </a:defRPr>
              </a:pPr>
              <a:endParaRPr lang="sv-SE"/>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chemeClr val="tx1"/>
                </a:solidFill>
                <a:latin typeface="+mn-lt"/>
                <a:ea typeface="+mn-ea"/>
                <a:cs typeface="+mn-cs"/>
              </a:defRPr>
            </a:pPr>
            <a:endParaRPr lang="sv-SE"/>
          </a:p>
        </c:txPr>
        <c:crossAx val="823096640"/>
        <c:crosses val="max"/>
        <c:crossBetween val="between"/>
      </c:valAx>
      <c:catAx>
        <c:axId val="823096640"/>
        <c:scaling>
          <c:orientation val="minMax"/>
        </c:scaling>
        <c:delete val="1"/>
        <c:axPos val="b"/>
        <c:numFmt formatCode="General" sourceLinked="1"/>
        <c:majorTickMark val="out"/>
        <c:minorTickMark val="none"/>
        <c:tickLblPos val="nextTo"/>
        <c:crossAx val="8230932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150" b="0" i="0" u="none" strike="noStrike" kern="1200" baseline="0">
              <a:solidFill>
                <a:schemeClr val="tx1"/>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50">
          <a:solidFill>
            <a:schemeClr val="tx1"/>
          </a:solidFill>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r>
              <a:rPr lang="sv-SE"/>
              <a:t>Marknadsbalans rapsfrö</a:t>
            </a:r>
          </a:p>
        </c:rich>
      </c:tx>
      <c:overlay val="0"/>
      <c:spPr>
        <a:noFill/>
        <a:ln>
          <a:noFill/>
        </a:ln>
        <a:effectLst/>
      </c:spPr>
      <c:txPr>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endParaRPr lang="sv-SE"/>
        </a:p>
      </c:txPr>
    </c:title>
    <c:autoTitleDeleted val="0"/>
    <c:plotArea>
      <c:layout/>
      <c:lineChart>
        <c:grouping val="standard"/>
        <c:varyColors val="0"/>
        <c:ser>
          <c:idx val="1"/>
          <c:order val="0"/>
          <c:tx>
            <c:strRef>
              <c:f>Rapsfrö!$B$7</c:f>
              <c:strCache>
                <c:ptCount val="1"/>
                <c:pt idx="0">
                  <c:v>Produktion</c:v>
                </c:pt>
              </c:strCache>
            </c:strRef>
          </c:tx>
          <c:spPr>
            <a:ln w="28575" cap="rnd">
              <a:solidFill>
                <a:srgbClr val="0070C0"/>
              </a:solidFill>
              <a:round/>
            </a:ln>
            <a:effectLst/>
          </c:spPr>
          <c:marker>
            <c:symbol val="none"/>
          </c:marker>
          <c:cat>
            <c:numRef>
              <c:f>Rapsfrö!$A$8:$A$48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Rapsfrö!$B$8:$B$48</c:f>
              <c:numCache>
                <c:formatCode>0.0</c:formatCode>
                <c:ptCount val="41"/>
                <c:pt idx="0">
                  <c:v>196.1</c:v>
                </c:pt>
                <c:pt idx="1">
                  <c:v>132.9</c:v>
                </c:pt>
                <c:pt idx="2">
                  <c:v>121</c:v>
                </c:pt>
                <c:pt idx="3">
                  <c:v>123.5</c:v>
                </c:pt>
                <c:pt idx="4">
                  <c:v>162.1</c:v>
                </c:pt>
                <c:pt idx="5">
                  <c:v>121.5</c:v>
                </c:pt>
                <c:pt idx="6">
                  <c:v>106</c:v>
                </c:pt>
                <c:pt idx="7">
                  <c:v>159.19999999999999</c:v>
                </c:pt>
                <c:pt idx="8">
                  <c:v>129.5</c:v>
                </c:pt>
                <c:pt idx="9">
                  <c:v>227.5</c:v>
                </c:pt>
                <c:pt idx="10">
                  <c:v>198.2</c:v>
                </c:pt>
                <c:pt idx="11">
                  <c:v>220.4</c:v>
                </c:pt>
                <c:pt idx="12">
                  <c:v>222.4</c:v>
                </c:pt>
                <c:pt idx="13">
                  <c:v>259.39999999999998</c:v>
                </c:pt>
                <c:pt idx="14">
                  <c:v>298</c:v>
                </c:pt>
                <c:pt idx="15">
                  <c:v>279.60000000000002</c:v>
                </c:pt>
                <c:pt idx="16">
                  <c:v>249.8</c:v>
                </c:pt>
                <c:pt idx="17">
                  <c:v>321.89999999999998</c:v>
                </c:pt>
                <c:pt idx="18">
                  <c:v>331.2</c:v>
                </c:pt>
                <c:pt idx="19">
                  <c:v>325.39999999999998</c:v>
                </c:pt>
                <c:pt idx="20">
                  <c:v>359.3</c:v>
                </c:pt>
                <c:pt idx="21">
                  <c:v>268.5</c:v>
                </c:pt>
                <c:pt idx="22">
                  <c:v>377.3</c:v>
                </c:pt>
                <c:pt idx="23">
                  <c:v>217.7</c:v>
                </c:pt>
                <c:pt idx="24">
                  <c:v>381.5</c:v>
                </c:pt>
                <c:pt idx="25">
                  <c:v>339.3</c:v>
                </c:pt>
                <c:pt idx="26">
                  <c:v>343.5</c:v>
                </c:pt>
                <c:pt idx="27">
                  <c:v>427.5</c:v>
                </c:pt>
                <c:pt idx="28">
                  <c:v>304.8</c:v>
                </c:pt>
                <c:pt idx="29">
                  <c:v>283.60000000000002</c:v>
                </c:pt>
                <c:pt idx="30">
                  <c:v>400.5</c:v>
                </c:pt>
              </c:numCache>
            </c:numRef>
          </c:val>
          <c:smooth val="0"/>
          <c:extLst>
            <c:ext xmlns:c16="http://schemas.microsoft.com/office/drawing/2014/chart" uri="{C3380CC4-5D6E-409C-BE32-E72D297353CC}">
              <c16:uniqueId val="{00000001-8B8B-428D-A41B-8F19EDF2EC3E}"/>
            </c:ext>
          </c:extLst>
        </c:ser>
        <c:ser>
          <c:idx val="2"/>
          <c:order val="1"/>
          <c:tx>
            <c:strRef>
              <c:f>Rapsfrö!$C$7</c:f>
              <c:strCache>
                <c:ptCount val="1"/>
                <c:pt idx="0">
                  <c:v>Import</c:v>
                </c:pt>
              </c:strCache>
            </c:strRef>
          </c:tx>
          <c:spPr>
            <a:ln w="28575" cap="rnd">
              <a:solidFill>
                <a:srgbClr val="FF0000"/>
              </a:solidFill>
              <a:round/>
            </a:ln>
            <a:effectLst/>
          </c:spPr>
          <c:marker>
            <c:symbol val="none"/>
          </c:marker>
          <c:cat>
            <c:numRef>
              <c:f>Rapsfrö!$A$8:$A$48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Rapsfrö!$C$8:$C$48</c:f>
              <c:numCache>
                <c:formatCode>0.0</c:formatCode>
                <c:ptCount val="41"/>
                <c:pt idx="0">
                  <c:v>99.619</c:v>
                </c:pt>
                <c:pt idx="1">
                  <c:v>176.80799999999999</c:v>
                </c:pt>
                <c:pt idx="2">
                  <c:v>63.548000000000002</c:v>
                </c:pt>
                <c:pt idx="3">
                  <c:v>117.761</c:v>
                </c:pt>
                <c:pt idx="4">
                  <c:v>189.88900000000001</c:v>
                </c:pt>
                <c:pt idx="5">
                  <c:v>131.72900000000001</c:v>
                </c:pt>
                <c:pt idx="6">
                  <c:v>166.648</c:v>
                </c:pt>
                <c:pt idx="7">
                  <c:v>104.47799999999999</c:v>
                </c:pt>
                <c:pt idx="8">
                  <c:v>102.473</c:v>
                </c:pt>
                <c:pt idx="9">
                  <c:v>143.047</c:v>
                </c:pt>
                <c:pt idx="10">
                  <c:v>44.445999999999998</c:v>
                </c:pt>
                <c:pt idx="11">
                  <c:v>58.064999999999998</c:v>
                </c:pt>
                <c:pt idx="12">
                  <c:v>94.450999999999993</c:v>
                </c:pt>
                <c:pt idx="13">
                  <c:v>57.548000000000002</c:v>
                </c:pt>
                <c:pt idx="14">
                  <c:v>47.335000000000001</c:v>
                </c:pt>
                <c:pt idx="15">
                  <c:v>41.396999999999998</c:v>
                </c:pt>
                <c:pt idx="16">
                  <c:v>50.414000000000001</c:v>
                </c:pt>
                <c:pt idx="17">
                  <c:v>50.244999999999997</c:v>
                </c:pt>
                <c:pt idx="18">
                  <c:v>16.358000000000001</c:v>
                </c:pt>
                <c:pt idx="19">
                  <c:v>26.111999999999998</c:v>
                </c:pt>
                <c:pt idx="20">
                  <c:v>44.152999999999999</c:v>
                </c:pt>
                <c:pt idx="21">
                  <c:v>28.780999999999999</c:v>
                </c:pt>
                <c:pt idx="22">
                  <c:v>74.471000000000004</c:v>
                </c:pt>
                <c:pt idx="23">
                  <c:v>124.45399999999999</c:v>
                </c:pt>
                <c:pt idx="24">
                  <c:v>69.697999999999993</c:v>
                </c:pt>
                <c:pt idx="25">
                  <c:v>42.277999999999999</c:v>
                </c:pt>
                <c:pt idx="26">
                  <c:v>40.747999999999998</c:v>
                </c:pt>
                <c:pt idx="27">
                  <c:v>56.853000000000002</c:v>
                </c:pt>
                <c:pt idx="28">
                  <c:v>76.150999999999996</c:v>
                </c:pt>
                <c:pt idx="29">
                  <c:v>68.519000000000005</c:v>
                </c:pt>
                <c:pt idx="30">
                  <c:v>60.284999999999997</c:v>
                </c:pt>
              </c:numCache>
            </c:numRef>
          </c:val>
          <c:smooth val="0"/>
          <c:extLst>
            <c:ext xmlns:c16="http://schemas.microsoft.com/office/drawing/2014/chart" uri="{C3380CC4-5D6E-409C-BE32-E72D297353CC}">
              <c16:uniqueId val="{00000002-8B8B-428D-A41B-8F19EDF2EC3E}"/>
            </c:ext>
          </c:extLst>
        </c:ser>
        <c:ser>
          <c:idx val="3"/>
          <c:order val="2"/>
          <c:tx>
            <c:strRef>
              <c:f>Rapsfrö!$D$7</c:f>
              <c:strCache>
                <c:ptCount val="1"/>
                <c:pt idx="0">
                  <c:v>Export</c:v>
                </c:pt>
              </c:strCache>
            </c:strRef>
          </c:tx>
          <c:spPr>
            <a:ln w="28575" cap="rnd">
              <a:solidFill>
                <a:schemeClr val="accent1">
                  <a:lumMod val="75000"/>
                </a:schemeClr>
              </a:solidFill>
              <a:round/>
            </a:ln>
            <a:effectLst/>
          </c:spPr>
          <c:marker>
            <c:symbol val="none"/>
          </c:marker>
          <c:cat>
            <c:numRef>
              <c:f>Rapsfrö!$A$8:$A$48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Rapsfrö!$D$8:$D$48</c:f>
              <c:numCache>
                <c:formatCode>0.0</c:formatCode>
                <c:ptCount val="41"/>
                <c:pt idx="0">
                  <c:v>0.28999999999999998</c:v>
                </c:pt>
                <c:pt idx="1">
                  <c:v>11.98</c:v>
                </c:pt>
                <c:pt idx="2">
                  <c:v>3.2189999999999999</c:v>
                </c:pt>
                <c:pt idx="3">
                  <c:v>7.2960000000000003</c:v>
                </c:pt>
                <c:pt idx="4">
                  <c:v>3.8559999999999999</c:v>
                </c:pt>
                <c:pt idx="5">
                  <c:v>3.0419999999999998</c:v>
                </c:pt>
                <c:pt idx="6">
                  <c:v>2.5649999999999999</c:v>
                </c:pt>
                <c:pt idx="7">
                  <c:v>1.5249999999999999</c:v>
                </c:pt>
                <c:pt idx="8">
                  <c:v>1.446</c:v>
                </c:pt>
                <c:pt idx="9">
                  <c:v>0.32100000000000001</c:v>
                </c:pt>
                <c:pt idx="10">
                  <c:v>2.6019999999999999</c:v>
                </c:pt>
                <c:pt idx="11">
                  <c:v>19.486000000000001</c:v>
                </c:pt>
                <c:pt idx="12">
                  <c:v>10.028</c:v>
                </c:pt>
                <c:pt idx="13">
                  <c:v>5.899</c:v>
                </c:pt>
                <c:pt idx="14">
                  <c:v>15.939</c:v>
                </c:pt>
                <c:pt idx="15">
                  <c:v>25.904</c:v>
                </c:pt>
                <c:pt idx="16">
                  <c:v>12.012</c:v>
                </c:pt>
                <c:pt idx="17">
                  <c:v>21.693999999999999</c:v>
                </c:pt>
                <c:pt idx="18">
                  <c:v>36.838999999999999</c:v>
                </c:pt>
                <c:pt idx="19">
                  <c:v>23.712</c:v>
                </c:pt>
                <c:pt idx="20">
                  <c:v>47.281999999999996</c:v>
                </c:pt>
                <c:pt idx="21">
                  <c:v>29.305</c:v>
                </c:pt>
                <c:pt idx="22">
                  <c:v>48.716999999999999</c:v>
                </c:pt>
                <c:pt idx="23">
                  <c:v>14.362</c:v>
                </c:pt>
                <c:pt idx="24">
                  <c:v>72.858000000000004</c:v>
                </c:pt>
                <c:pt idx="25">
                  <c:v>31.326000000000001</c:v>
                </c:pt>
                <c:pt idx="26">
                  <c:v>27.571000000000002</c:v>
                </c:pt>
                <c:pt idx="27">
                  <c:v>55.220999999999997</c:v>
                </c:pt>
                <c:pt idx="28">
                  <c:v>5.0369999999999999</c:v>
                </c:pt>
                <c:pt idx="29">
                  <c:v>20.161000000000001</c:v>
                </c:pt>
                <c:pt idx="30">
                  <c:v>31.917000000000002</c:v>
                </c:pt>
              </c:numCache>
            </c:numRef>
          </c:val>
          <c:smooth val="0"/>
          <c:extLst>
            <c:ext xmlns:c16="http://schemas.microsoft.com/office/drawing/2014/chart" uri="{C3380CC4-5D6E-409C-BE32-E72D297353CC}">
              <c16:uniqueId val="{00000003-8B8B-428D-A41B-8F19EDF2EC3E}"/>
            </c:ext>
          </c:extLst>
        </c:ser>
        <c:ser>
          <c:idx val="4"/>
          <c:order val="3"/>
          <c:tx>
            <c:strRef>
              <c:f>Rapsfrö!$E$7</c:f>
              <c:strCache>
                <c:ptCount val="1"/>
                <c:pt idx="0">
                  <c:v>Totalkonsumtion</c:v>
                </c:pt>
              </c:strCache>
            </c:strRef>
          </c:tx>
          <c:spPr>
            <a:ln w="28575" cap="rnd">
              <a:solidFill>
                <a:srgbClr val="FFC000"/>
              </a:solidFill>
              <a:round/>
            </a:ln>
            <a:effectLst/>
          </c:spPr>
          <c:marker>
            <c:symbol val="none"/>
          </c:marker>
          <c:cat>
            <c:numRef>
              <c:f>Rapsfrö!$A$8:$A$48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Rapsfrö!$E$8:$E$48</c:f>
              <c:numCache>
                <c:formatCode>0.0</c:formatCode>
                <c:ptCount val="41"/>
                <c:pt idx="0">
                  <c:v>295.42899999999997</c:v>
                </c:pt>
                <c:pt idx="1">
                  <c:v>297.72799999999995</c:v>
                </c:pt>
                <c:pt idx="2">
                  <c:v>181.32900000000001</c:v>
                </c:pt>
                <c:pt idx="3">
                  <c:v>233.965</c:v>
                </c:pt>
                <c:pt idx="4">
                  <c:v>348.13300000000004</c:v>
                </c:pt>
                <c:pt idx="5">
                  <c:v>250.18700000000001</c:v>
                </c:pt>
                <c:pt idx="6">
                  <c:v>270.08300000000003</c:v>
                </c:pt>
                <c:pt idx="7">
                  <c:v>262.15300000000002</c:v>
                </c:pt>
                <c:pt idx="8">
                  <c:v>230.52700000000002</c:v>
                </c:pt>
                <c:pt idx="9">
                  <c:v>370.226</c:v>
                </c:pt>
                <c:pt idx="10">
                  <c:v>240.04399999999998</c:v>
                </c:pt>
                <c:pt idx="11">
                  <c:v>258.97900000000004</c:v>
                </c:pt>
                <c:pt idx="12">
                  <c:v>306.82299999999998</c:v>
                </c:pt>
                <c:pt idx="13">
                  <c:v>311.04899999999998</c:v>
                </c:pt>
                <c:pt idx="14">
                  <c:v>329.39599999999996</c:v>
                </c:pt>
                <c:pt idx="15">
                  <c:v>295.09300000000002</c:v>
                </c:pt>
                <c:pt idx="16">
                  <c:v>288.202</c:v>
                </c:pt>
                <c:pt idx="17">
                  <c:v>350.45099999999996</c:v>
                </c:pt>
                <c:pt idx="18">
                  <c:v>310.71899999999999</c:v>
                </c:pt>
                <c:pt idx="19">
                  <c:v>327.8</c:v>
                </c:pt>
                <c:pt idx="20">
                  <c:v>356.17100000000005</c:v>
                </c:pt>
                <c:pt idx="21">
                  <c:v>267.976</c:v>
                </c:pt>
                <c:pt idx="22">
                  <c:v>403.05400000000003</c:v>
                </c:pt>
                <c:pt idx="23">
                  <c:v>327.79199999999997</c:v>
                </c:pt>
                <c:pt idx="24">
                  <c:v>378.34</c:v>
                </c:pt>
                <c:pt idx="25">
                  <c:v>350.25200000000001</c:v>
                </c:pt>
                <c:pt idx="26">
                  <c:v>356.67699999999996</c:v>
                </c:pt>
                <c:pt idx="27">
                  <c:v>429.13200000000001</c:v>
                </c:pt>
                <c:pt idx="28">
                  <c:v>375.91400000000004</c:v>
                </c:pt>
                <c:pt idx="29">
                  <c:v>331.95800000000003</c:v>
                </c:pt>
                <c:pt idx="30">
                  <c:v>428.86799999999994</c:v>
                </c:pt>
              </c:numCache>
            </c:numRef>
          </c:val>
          <c:smooth val="0"/>
          <c:extLst>
            <c:ext xmlns:c16="http://schemas.microsoft.com/office/drawing/2014/chart" uri="{C3380CC4-5D6E-409C-BE32-E72D297353CC}">
              <c16:uniqueId val="{00000004-8B8B-428D-A41B-8F19EDF2EC3E}"/>
            </c:ext>
          </c:extLst>
        </c:ser>
        <c:dLbls>
          <c:showLegendKey val="0"/>
          <c:showVal val="0"/>
          <c:showCatName val="0"/>
          <c:showSerName val="0"/>
          <c:showPercent val="0"/>
          <c:showBubbleSize val="0"/>
        </c:dLbls>
        <c:marker val="1"/>
        <c:smooth val="0"/>
        <c:axId val="1669284480"/>
        <c:axId val="1669289280"/>
      </c:lineChart>
      <c:lineChart>
        <c:grouping val="standard"/>
        <c:varyColors val="0"/>
        <c:ser>
          <c:idx val="5"/>
          <c:order val="4"/>
          <c:tx>
            <c:strRef>
              <c:f>Rapsfrö!$F$7</c:f>
              <c:strCache>
                <c:ptCount val="1"/>
                <c:pt idx="0">
                  <c:v>Försörjningsgrad</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dLbls>
            <c:dLbl>
              <c:idx val="40"/>
              <c:layout>
                <c:manualLayout>
                  <c:x val="-0.13173652694610791"/>
                  <c:y val="-3.1434184675834968E-2"/>
                </c:manualLayout>
              </c:layout>
              <c:tx>
                <c:rich>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en-US"/>
                      <a:t>Mål: </a:t>
                    </a:r>
                    <a:fld id="{20C578CB-174E-4DBD-B5E3-7A7B1AF8ECA1}" type="VALUE">
                      <a:rPr lang="en-US"/>
                      <a:pPr>
                        <a:defRPr/>
                      </a:pPr>
                      <a:t>[VÄRDE]</a:t>
                    </a:fld>
                    <a:endParaRPr lang="en-US"/>
                  </a:p>
                </c:rich>
              </c:tx>
              <c:spPr>
                <a:solidFill>
                  <a:schemeClr val="bg1">
                    <a:lumMod val="85000"/>
                  </a:schemeClr>
                </a:solid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8B8B-428D-A41B-8F19EDF2EC3E}"/>
                </c:ext>
              </c:extLst>
            </c:dLbl>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Rapsfrö!$A$8:$A$48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Rapsfrö!$F$8:$F$48</c:f>
              <c:numCache>
                <c:formatCode>0%</c:formatCode>
                <c:ptCount val="41"/>
                <c:pt idx="0">
                  <c:v>0.66378046840357585</c:v>
                </c:pt>
                <c:pt idx="1">
                  <c:v>0.4463805889939812</c:v>
                </c:pt>
                <c:pt idx="2">
                  <c:v>0.6672953581611325</c:v>
                </c:pt>
                <c:pt idx="3">
                  <c:v>0.52785673070758443</c:v>
                </c:pt>
                <c:pt idx="4">
                  <c:v>0.46562664269115533</c:v>
                </c:pt>
                <c:pt idx="5">
                  <c:v>0.48563674371570065</c:v>
                </c:pt>
                <c:pt idx="6">
                  <c:v>0.39247194380986583</c:v>
                </c:pt>
                <c:pt idx="7">
                  <c:v>0.60727895541916355</c:v>
                </c:pt>
                <c:pt idx="8">
                  <c:v>0.56175632355429084</c:v>
                </c:pt>
                <c:pt idx="9">
                  <c:v>0.61448952801802148</c:v>
                </c:pt>
                <c:pt idx="10">
                  <c:v>0.82568195830764357</c:v>
                </c:pt>
                <c:pt idx="11">
                  <c:v>0.85103425374258135</c:v>
                </c:pt>
                <c:pt idx="12">
                  <c:v>0.7248478764629771</c:v>
                </c:pt>
                <c:pt idx="13">
                  <c:v>0.83395220688701777</c:v>
                </c:pt>
                <c:pt idx="14">
                  <c:v>0.90468615283731446</c:v>
                </c:pt>
                <c:pt idx="15">
                  <c:v>0.9474979074393497</c:v>
                </c:pt>
                <c:pt idx="16">
                  <c:v>0.86675318006120716</c:v>
                </c:pt>
                <c:pt idx="17">
                  <c:v>0.91853069330662496</c:v>
                </c:pt>
                <c:pt idx="18">
                  <c:v>1.0659148619814045</c:v>
                </c:pt>
                <c:pt idx="19">
                  <c:v>0.9926784624771201</c:v>
                </c:pt>
                <c:pt idx="20">
                  <c:v>1.0087851060305302</c:v>
                </c:pt>
                <c:pt idx="21">
                  <c:v>1.0019553989909544</c:v>
                </c:pt>
                <c:pt idx="22">
                  <c:v>0.93610285470433241</c:v>
                </c:pt>
                <c:pt idx="23">
                  <c:v>0.66414067457412018</c:v>
                </c:pt>
                <c:pt idx="24">
                  <c:v>1.0083522757308241</c:v>
                </c:pt>
                <c:pt idx="25">
                  <c:v>0.9687310850473374</c:v>
                </c:pt>
                <c:pt idx="26">
                  <c:v>0.96305621052100365</c:v>
                </c:pt>
                <c:pt idx="27">
                  <c:v>0.99619697435754029</c:v>
                </c:pt>
                <c:pt idx="28">
                  <c:v>0.81082375224120407</c:v>
                </c:pt>
                <c:pt idx="29">
                  <c:v>0.85432494472192266</c:v>
                </c:pt>
                <c:pt idx="30">
                  <c:v>0.93385377318895335</c:v>
                </c:pt>
                <c:pt idx="40">
                  <c:v>1.1000000000000001</c:v>
                </c:pt>
              </c:numCache>
            </c:numRef>
          </c:val>
          <c:smooth val="0"/>
          <c:extLst>
            <c:ext xmlns:c16="http://schemas.microsoft.com/office/drawing/2014/chart" uri="{C3380CC4-5D6E-409C-BE32-E72D297353CC}">
              <c16:uniqueId val="{00000005-8B8B-428D-A41B-8F19EDF2EC3E}"/>
            </c:ext>
          </c:extLst>
        </c:ser>
        <c:dLbls>
          <c:showLegendKey val="0"/>
          <c:showVal val="0"/>
          <c:showCatName val="0"/>
          <c:showSerName val="0"/>
          <c:showPercent val="0"/>
          <c:showBubbleSize val="0"/>
        </c:dLbls>
        <c:marker val="1"/>
        <c:smooth val="0"/>
        <c:axId val="1669290240"/>
        <c:axId val="1669298880"/>
      </c:lineChart>
      <c:catAx>
        <c:axId val="166928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669289280"/>
        <c:crosses val="autoZero"/>
        <c:auto val="1"/>
        <c:lblAlgn val="ctr"/>
        <c:lblOffset val="100"/>
        <c:noMultiLvlLbl val="0"/>
      </c:catAx>
      <c:valAx>
        <c:axId val="1669289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tusen ton</a:t>
                </a:r>
              </a:p>
            </c:rich>
          </c:tx>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669284480"/>
        <c:crosses val="autoZero"/>
        <c:crossBetween val="between"/>
      </c:valAx>
      <c:valAx>
        <c:axId val="1669298880"/>
        <c:scaling>
          <c:orientation val="minMax"/>
        </c:scaling>
        <c:delete val="0"/>
        <c:axPos val="r"/>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försörjningsgrad</a:t>
                </a:r>
              </a:p>
            </c:rich>
          </c:tx>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669290240"/>
        <c:crosses val="max"/>
        <c:crossBetween val="between"/>
      </c:valAx>
      <c:catAx>
        <c:axId val="1669290240"/>
        <c:scaling>
          <c:orientation val="minMax"/>
        </c:scaling>
        <c:delete val="1"/>
        <c:axPos val="b"/>
        <c:numFmt formatCode="General" sourceLinked="1"/>
        <c:majorTickMark val="out"/>
        <c:minorTickMark val="none"/>
        <c:tickLblPos val="nextTo"/>
        <c:crossAx val="16692988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50">
          <a:solidFill>
            <a:sysClr val="windowText" lastClr="000000"/>
          </a:solidFill>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r>
              <a:rPr lang="sv-SE"/>
              <a:t>Marknadsbalans baljväxter</a:t>
            </a:r>
          </a:p>
        </c:rich>
      </c:tx>
      <c:overlay val="0"/>
      <c:spPr>
        <a:noFill/>
        <a:ln>
          <a:noFill/>
        </a:ln>
        <a:effectLst/>
      </c:spPr>
      <c:txPr>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endParaRPr lang="sv-SE"/>
        </a:p>
      </c:txPr>
    </c:title>
    <c:autoTitleDeleted val="0"/>
    <c:plotArea>
      <c:layout/>
      <c:lineChart>
        <c:grouping val="standard"/>
        <c:varyColors val="0"/>
        <c:ser>
          <c:idx val="1"/>
          <c:order val="0"/>
          <c:tx>
            <c:strRef>
              <c:f>Baljväxter!$B$7</c:f>
              <c:strCache>
                <c:ptCount val="1"/>
                <c:pt idx="0">
                  <c:v>Produktion</c:v>
                </c:pt>
              </c:strCache>
            </c:strRef>
          </c:tx>
          <c:spPr>
            <a:ln w="28575" cap="rnd">
              <a:solidFill>
                <a:srgbClr val="0070C0"/>
              </a:solidFill>
              <a:round/>
            </a:ln>
            <a:effectLst/>
          </c:spPr>
          <c:marker>
            <c:symbol val="none"/>
          </c:marker>
          <c:cat>
            <c:numRef>
              <c:f>Baljväxter!$A$8:$A$28</c:f>
              <c:numCache>
                <c:formatCode>General</c:formatCode>
                <c:ptCount val="21"/>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numCache>
            </c:numRef>
          </c:cat>
          <c:val>
            <c:numRef>
              <c:f>Baljväxter!$B$8:$B$28</c:f>
              <c:numCache>
                <c:formatCode>0.0</c:formatCode>
                <c:ptCount val="21"/>
                <c:pt idx="0">
                  <c:v>212.608</c:v>
                </c:pt>
                <c:pt idx="1">
                  <c:v>225.40799999999999</c:v>
                </c:pt>
                <c:pt idx="2">
                  <c:v>200.595</c:v>
                </c:pt>
                <c:pt idx="3">
                  <c:v>95.224999999999994</c:v>
                </c:pt>
                <c:pt idx="4">
                  <c:v>143.14400000000001</c:v>
                </c:pt>
                <c:pt idx="5">
                  <c:v>147.27699999999999</c:v>
                </c:pt>
                <c:pt idx="6">
                  <c:v>123.911</c:v>
                </c:pt>
                <c:pt idx="7">
                  <c:v>184.79499999999999</c:v>
                </c:pt>
                <c:pt idx="8">
                  <c:v>122.554</c:v>
                </c:pt>
                <c:pt idx="9">
                  <c:v>145.071</c:v>
                </c:pt>
                <c:pt idx="10">
                  <c:v>154.09200000000001</c:v>
                </c:pt>
              </c:numCache>
            </c:numRef>
          </c:val>
          <c:smooth val="0"/>
          <c:extLst>
            <c:ext xmlns:c16="http://schemas.microsoft.com/office/drawing/2014/chart" uri="{C3380CC4-5D6E-409C-BE32-E72D297353CC}">
              <c16:uniqueId val="{00000001-C665-45E4-9B80-7A14611B56B2}"/>
            </c:ext>
          </c:extLst>
        </c:ser>
        <c:ser>
          <c:idx val="2"/>
          <c:order val="1"/>
          <c:tx>
            <c:strRef>
              <c:f>Baljväxter!$C$7</c:f>
              <c:strCache>
                <c:ptCount val="1"/>
                <c:pt idx="0">
                  <c:v>Import</c:v>
                </c:pt>
              </c:strCache>
            </c:strRef>
          </c:tx>
          <c:spPr>
            <a:ln w="28575" cap="rnd">
              <a:solidFill>
                <a:srgbClr val="FF0000"/>
              </a:solidFill>
              <a:round/>
            </a:ln>
            <a:effectLst/>
          </c:spPr>
          <c:marker>
            <c:symbol val="none"/>
          </c:marker>
          <c:cat>
            <c:numRef>
              <c:f>Baljväxter!$A$8:$A$28</c:f>
              <c:numCache>
                <c:formatCode>General</c:formatCode>
                <c:ptCount val="21"/>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numCache>
            </c:numRef>
          </c:cat>
          <c:val>
            <c:numRef>
              <c:f>Baljväxter!$C$8:$C$28</c:f>
              <c:numCache>
                <c:formatCode>0.0</c:formatCode>
                <c:ptCount val="21"/>
                <c:pt idx="0">
                  <c:v>33.612000000000002</c:v>
                </c:pt>
                <c:pt idx="1">
                  <c:v>38.731999999999999</c:v>
                </c:pt>
                <c:pt idx="2">
                  <c:v>34.570999999999998</c:v>
                </c:pt>
                <c:pt idx="3">
                  <c:v>62.478000000000002</c:v>
                </c:pt>
                <c:pt idx="4">
                  <c:v>47.868000000000002</c:v>
                </c:pt>
                <c:pt idx="5">
                  <c:v>49.720999999999997</c:v>
                </c:pt>
                <c:pt idx="6">
                  <c:v>48.648000000000003</c:v>
                </c:pt>
                <c:pt idx="7">
                  <c:v>36.950000000000003</c:v>
                </c:pt>
                <c:pt idx="8">
                  <c:v>30.956</c:v>
                </c:pt>
                <c:pt idx="9">
                  <c:v>31.863</c:v>
                </c:pt>
                <c:pt idx="10">
                  <c:v>44.194000000000003</c:v>
                </c:pt>
              </c:numCache>
            </c:numRef>
          </c:val>
          <c:smooth val="0"/>
          <c:extLst>
            <c:ext xmlns:c16="http://schemas.microsoft.com/office/drawing/2014/chart" uri="{C3380CC4-5D6E-409C-BE32-E72D297353CC}">
              <c16:uniqueId val="{00000002-C665-45E4-9B80-7A14611B56B2}"/>
            </c:ext>
          </c:extLst>
        </c:ser>
        <c:ser>
          <c:idx val="3"/>
          <c:order val="2"/>
          <c:tx>
            <c:strRef>
              <c:f>Baljväxter!$D$7</c:f>
              <c:strCache>
                <c:ptCount val="1"/>
                <c:pt idx="0">
                  <c:v>Export</c:v>
                </c:pt>
              </c:strCache>
            </c:strRef>
          </c:tx>
          <c:spPr>
            <a:ln w="28575" cap="rnd">
              <a:solidFill>
                <a:schemeClr val="accent1">
                  <a:lumMod val="75000"/>
                </a:schemeClr>
              </a:solidFill>
              <a:round/>
            </a:ln>
            <a:effectLst/>
          </c:spPr>
          <c:marker>
            <c:symbol val="none"/>
          </c:marker>
          <c:cat>
            <c:numRef>
              <c:f>Baljväxter!$A$8:$A$28</c:f>
              <c:numCache>
                <c:formatCode>General</c:formatCode>
                <c:ptCount val="21"/>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numCache>
            </c:numRef>
          </c:cat>
          <c:val>
            <c:numRef>
              <c:f>Baljväxter!$D$8:$D$28</c:f>
              <c:numCache>
                <c:formatCode>0.0</c:formatCode>
                <c:ptCount val="21"/>
                <c:pt idx="0">
                  <c:v>39.161000000000001</c:v>
                </c:pt>
                <c:pt idx="1">
                  <c:v>64.739000000000004</c:v>
                </c:pt>
                <c:pt idx="2">
                  <c:v>67.009</c:v>
                </c:pt>
                <c:pt idx="3">
                  <c:v>37.122</c:v>
                </c:pt>
                <c:pt idx="4">
                  <c:v>21.213000000000001</c:v>
                </c:pt>
                <c:pt idx="5">
                  <c:v>28.257000000000001</c:v>
                </c:pt>
                <c:pt idx="6">
                  <c:v>29.789000000000001</c:v>
                </c:pt>
                <c:pt idx="7">
                  <c:v>13.268000000000001</c:v>
                </c:pt>
                <c:pt idx="8">
                  <c:v>27.847999999999999</c:v>
                </c:pt>
                <c:pt idx="9">
                  <c:v>27.643999999999998</c:v>
                </c:pt>
                <c:pt idx="10">
                  <c:v>41.41</c:v>
                </c:pt>
              </c:numCache>
            </c:numRef>
          </c:val>
          <c:smooth val="0"/>
          <c:extLst>
            <c:ext xmlns:c16="http://schemas.microsoft.com/office/drawing/2014/chart" uri="{C3380CC4-5D6E-409C-BE32-E72D297353CC}">
              <c16:uniqueId val="{00000003-C665-45E4-9B80-7A14611B56B2}"/>
            </c:ext>
          </c:extLst>
        </c:ser>
        <c:ser>
          <c:idx val="4"/>
          <c:order val="3"/>
          <c:tx>
            <c:strRef>
              <c:f>Baljväxter!$E$7</c:f>
              <c:strCache>
                <c:ptCount val="1"/>
                <c:pt idx="0">
                  <c:v>Totalkonsumtion</c:v>
                </c:pt>
              </c:strCache>
            </c:strRef>
          </c:tx>
          <c:spPr>
            <a:ln w="28575" cap="rnd">
              <a:solidFill>
                <a:srgbClr val="FFC000"/>
              </a:solidFill>
              <a:round/>
            </a:ln>
            <a:effectLst/>
          </c:spPr>
          <c:marker>
            <c:symbol val="none"/>
          </c:marker>
          <c:cat>
            <c:numRef>
              <c:f>Baljväxter!$A$8:$A$28</c:f>
              <c:numCache>
                <c:formatCode>General</c:formatCode>
                <c:ptCount val="21"/>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numCache>
            </c:numRef>
          </c:cat>
          <c:val>
            <c:numRef>
              <c:f>Baljväxter!$E$8:$E$28</c:f>
              <c:numCache>
                <c:formatCode>0.0</c:formatCode>
                <c:ptCount val="21"/>
                <c:pt idx="0">
                  <c:v>207.059</c:v>
                </c:pt>
                <c:pt idx="1">
                  <c:v>199.40100000000001</c:v>
                </c:pt>
                <c:pt idx="2">
                  <c:v>168.15700000000001</c:v>
                </c:pt>
                <c:pt idx="3">
                  <c:v>120.581</c:v>
                </c:pt>
                <c:pt idx="4">
                  <c:v>169.79900000000001</c:v>
                </c:pt>
                <c:pt idx="5">
                  <c:v>168.74100000000001</c:v>
                </c:pt>
                <c:pt idx="6">
                  <c:v>142.77000000000001</c:v>
                </c:pt>
                <c:pt idx="7">
                  <c:v>208.477</c:v>
                </c:pt>
                <c:pt idx="8">
                  <c:v>125.66200000000001</c:v>
                </c:pt>
                <c:pt idx="9">
                  <c:v>149.29</c:v>
                </c:pt>
                <c:pt idx="10">
                  <c:v>156.876</c:v>
                </c:pt>
              </c:numCache>
            </c:numRef>
          </c:val>
          <c:smooth val="0"/>
          <c:extLst>
            <c:ext xmlns:c16="http://schemas.microsoft.com/office/drawing/2014/chart" uri="{C3380CC4-5D6E-409C-BE32-E72D297353CC}">
              <c16:uniqueId val="{00000004-C665-45E4-9B80-7A14611B56B2}"/>
            </c:ext>
          </c:extLst>
        </c:ser>
        <c:dLbls>
          <c:showLegendKey val="0"/>
          <c:showVal val="0"/>
          <c:showCatName val="0"/>
          <c:showSerName val="0"/>
          <c:showPercent val="0"/>
          <c:showBubbleSize val="0"/>
        </c:dLbls>
        <c:marker val="1"/>
        <c:smooth val="0"/>
        <c:axId val="2078389695"/>
        <c:axId val="2078392575"/>
      </c:lineChart>
      <c:lineChart>
        <c:grouping val="standard"/>
        <c:varyColors val="0"/>
        <c:ser>
          <c:idx val="5"/>
          <c:order val="4"/>
          <c:tx>
            <c:strRef>
              <c:f>Baljväxter!$F$7</c:f>
              <c:strCache>
                <c:ptCount val="1"/>
                <c:pt idx="0">
                  <c:v>Försörjningsgrad</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dLbls>
            <c:dLbl>
              <c:idx val="20"/>
              <c:layout>
                <c:manualLayout>
                  <c:x val="-0.12715712988192551"/>
                  <c:y val="-4.2518386433673117E-2"/>
                </c:manualLayout>
              </c:layout>
              <c:tx>
                <c:rich>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en-US"/>
                      <a:t>Mål: </a:t>
                    </a:r>
                    <a:fld id="{9ADC8C5C-872C-469D-B437-083FA01F87C4}" type="VALUE">
                      <a:rPr lang="en-US"/>
                      <a:pPr>
                        <a:defRPr/>
                      </a:pPr>
                      <a:t>[VÄRDE]</a:t>
                    </a:fld>
                    <a:endParaRPr lang="en-US"/>
                  </a:p>
                </c:rich>
              </c:tx>
              <c:spPr>
                <a:solidFill>
                  <a:schemeClr val="bg1">
                    <a:lumMod val="85000"/>
                  </a:schemeClr>
                </a:solid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5EE1-4FEB-9C73-14B6FDFF90C2}"/>
                </c:ext>
              </c:extLst>
            </c:dLbl>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Baljväxter!$A$8:$A$27</c:f>
              <c:numCache>
                <c:formatCode>General</c:formatCode>
                <c:ptCount val="20"/>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numCache>
            </c:numRef>
          </c:cat>
          <c:val>
            <c:numRef>
              <c:f>Baljväxter!$F$8:$F$28</c:f>
              <c:numCache>
                <c:formatCode>0%</c:formatCode>
                <c:ptCount val="21"/>
                <c:pt idx="0">
                  <c:v>1.0267991248871096</c:v>
                </c:pt>
                <c:pt idx="1">
                  <c:v>1.1304256247461146</c:v>
                </c:pt>
                <c:pt idx="2">
                  <c:v>1.1929030608300577</c:v>
                </c:pt>
                <c:pt idx="3">
                  <c:v>0.78971811479420473</c:v>
                </c:pt>
                <c:pt idx="4">
                  <c:v>0.84302027691564729</c:v>
                </c:pt>
                <c:pt idx="5">
                  <c:v>0.8727991418801595</c:v>
                </c:pt>
                <c:pt idx="6">
                  <c:v>0.86790642291797993</c:v>
                </c:pt>
                <c:pt idx="7">
                  <c:v>0.88640473529454089</c:v>
                </c:pt>
                <c:pt idx="8">
                  <c:v>0.97526698604192197</c:v>
                </c:pt>
                <c:pt idx="9">
                  <c:v>0.97173956728514976</c:v>
                </c:pt>
                <c:pt idx="10">
                  <c:v>0.98225349957928554</c:v>
                </c:pt>
                <c:pt idx="20">
                  <c:v>1.1499999999999999</c:v>
                </c:pt>
              </c:numCache>
            </c:numRef>
          </c:val>
          <c:smooth val="0"/>
          <c:extLst>
            <c:ext xmlns:c16="http://schemas.microsoft.com/office/drawing/2014/chart" uri="{C3380CC4-5D6E-409C-BE32-E72D297353CC}">
              <c16:uniqueId val="{00000005-C665-45E4-9B80-7A14611B56B2}"/>
            </c:ext>
          </c:extLst>
        </c:ser>
        <c:dLbls>
          <c:showLegendKey val="0"/>
          <c:showVal val="0"/>
          <c:showCatName val="0"/>
          <c:showSerName val="0"/>
          <c:showPercent val="0"/>
          <c:showBubbleSize val="0"/>
        </c:dLbls>
        <c:marker val="1"/>
        <c:smooth val="0"/>
        <c:axId val="2078395935"/>
        <c:axId val="2078370975"/>
      </c:lineChart>
      <c:catAx>
        <c:axId val="20783896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50" b="0" i="0" u="none" strike="noStrike" kern="1200" baseline="0">
                <a:solidFill>
                  <a:sysClr val="windowText" lastClr="000000"/>
                </a:solidFill>
                <a:latin typeface="+mn-lt"/>
                <a:ea typeface="+mn-ea"/>
                <a:cs typeface="+mn-cs"/>
              </a:defRPr>
            </a:pPr>
            <a:endParaRPr lang="sv-SE"/>
          </a:p>
        </c:txPr>
        <c:crossAx val="2078392575"/>
        <c:crosses val="autoZero"/>
        <c:auto val="1"/>
        <c:lblAlgn val="ctr"/>
        <c:lblOffset val="100"/>
        <c:noMultiLvlLbl val="0"/>
      </c:catAx>
      <c:valAx>
        <c:axId val="20783925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tusen ton</a:t>
                </a:r>
              </a:p>
            </c:rich>
          </c:tx>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2078389695"/>
        <c:crosses val="autoZero"/>
        <c:crossBetween val="between"/>
      </c:valAx>
      <c:valAx>
        <c:axId val="2078370975"/>
        <c:scaling>
          <c:orientation val="minMax"/>
        </c:scaling>
        <c:delete val="0"/>
        <c:axPos val="r"/>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försörjningsgrad</a:t>
                </a:r>
              </a:p>
            </c:rich>
          </c:tx>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2078395935"/>
        <c:crosses val="max"/>
        <c:crossBetween val="between"/>
      </c:valAx>
      <c:catAx>
        <c:axId val="2078395935"/>
        <c:scaling>
          <c:orientation val="minMax"/>
        </c:scaling>
        <c:delete val="1"/>
        <c:axPos val="b"/>
        <c:numFmt formatCode="General" sourceLinked="1"/>
        <c:majorTickMark val="out"/>
        <c:minorTickMark val="none"/>
        <c:tickLblPos val="nextTo"/>
        <c:crossAx val="207837097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50">
          <a:solidFill>
            <a:sysClr val="windowText" lastClr="000000"/>
          </a:solidFill>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r>
              <a:rPr lang="sv-SE"/>
              <a:t>Marknadsbalans matpotatis</a:t>
            </a:r>
          </a:p>
        </c:rich>
      </c:tx>
      <c:overlay val="0"/>
      <c:spPr>
        <a:noFill/>
        <a:ln>
          <a:noFill/>
        </a:ln>
        <a:effectLst/>
      </c:spPr>
      <c:txPr>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endParaRPr lang="sv-SE"/>
        </a:p>
      </c:txPr>
    </c:title>
    <c:autoTitleDeleted val="0"/>
    <c:plotArea>
      <c:layout/>
      <c:lineChart>
        <c:grouping val="standard"/>
        <c:varyColors val="0"/>
        <c:ser>
          <c:idx val="1"/>
          <c:order val="0"/>
          <c:tx>
            <c:strRef>
              <c:f>Matpotatis!$B$7</c:f>
              <c:strCache>
                <c:ptCount val="1"/>
                <c:pt idx="0">
                  <c:v>Produktion</c:v>
                </c:pt>
              </c:strCache>
            </c:strRef>
          </c:tx>
          <c:spPr>
            <a:ln w="28575" cap="rnd">
              <a:solidFill>
                <a:srgbClr val="0070C0"/>
              </a:solidFill>
              <a:round/>
            </a:ln>
            <a:effectLst/>
          </c:spPr>
          <c:marker>
            <c:symbol val="none"/>
          </c:marker>
          <c:cat>
            <c:numRef>
              <c:f>Matpotatis!$A$8:$A$48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Matpotatis!$B$8:$B$48</c:f>
              <c:numCache>
                <c:formatCode>0.0</c:formatCode>
                <c:ptCount val="41"/>
                <c:pt idx="0">
                  <c:v>791.5</c:v>
                </c:pt>
                <c:pt idx="1">
                  <c:v>853.2</c:v>
                </c:pt>
                <c:pt idx="2">
                  <c:v>874.3</c:v>
                </c:pt>
                <c:pt idx="3">
                  <c:v>792.5</c:v>
                </c:pt>
                <c:pt idx="4">
                  <c:v>675.2</c:v>
                </c:pt>
                <c:pt idx="5">
                  <c:v>654.4</c:v>
                </c:pt>
                <c:pt idx="6">
                  <c:v>621.9</c:v>
                </c:pt>
                <c:pt idx="7">
                  <c:v>612.5</c:v>
                </c:pt>
                <c:pt idx="8">
                  <c:v>560.79999999999995</c:v>
                </c:pt>
                <c:pt idx="9">
                  <c:v>635.29999999999995</c:v>
                </c:pt>
                <c:pt idx="10">
                  <c:v>622.70000000000005</c:v>
                </c:pt>
                <c:pt idx="11">
                  <c:v>525.29999999999995</c:v>
                </c:pt>
                <c:pt idx="12">
                  <c:v>534.70000000000005</c:v>
                </c:pt>
                <c:pt idx="13">
                  <c:v>558.20000000000005</c:v>
                </c:pt>
                <c:pt idx="14">
                  <c:v>568.5</c:v>
                </c:pt>
                <c:pt idx="15">
                  <c:v>542.9</c:v>
                </c:pt>
                <c:pt idx="16">
                  <c:v>584</c:v>
                </c:pt>
                <c:pt idx="17">
                  <c:v>549.4</c:v>
                </c:pt>
                <c:pt idx="18">
                  <c:v>551.70000000000005</c:v>
                </c:pt>
                <c:pt idx="19">
                  <c:v>551.6</c:v>
                </c:pt>
                <c:pt idx="20">
                  <c:v>525.20000000000005</c:v>
                </c:pt>
                <c:pt idx="21">
                  <c:v>551.5</c:v>
                </c:pt>
                <c:pt idx="22">
                  <c:v>527</c:v>
                </c:pt>
                <c:pt idx="23">
                  <c:v>449.1</c:v>
                </c:pt>
                <c:pt idx="24">
                  <c:v>537</c:v>
                </c:pt>
                <c:pt idx="25">
                  <c:v>536.6</c:v>
                </c:pt>
                <c:pt idx="26">
                  <c:v>456.9</c:v>
                </c:pt>
                <c:pt idx="27">
                  <c:v>499.9</c:v>
                </c:pt>
                <c:pt idx="28">
                  <c:v>458.9</c:v>
                </c:pt>
                <c:pt idx="29">
                  <c:v>476.5</c:v>
                </c:pt>
                <c:pt idx="30">
                  <c:v>546</c:v>
                </c:pt>
              </c:numCache>
            </c:numRef>
          </c:val>
          <c:smooth val="0"/>
          <c:extLst>
            <c:ext xmlns:c16="http://schemas.microsoft.com/office/drawing/2014/chart" uri="{C3380CC4-5D6E-409C-BE32-E72D297353CC}">
              <c16:uniqueId val="{00000001-B105-45F9-844C-67F372914EBD}"/>
            </c:ext>
          </c:extLst>
        </c:ser>
        <c:ser>
          <c:idx val="2"/>
          <c:order val="1"/>
          <c:tx>
            <c:strRef>
              <c:f>Matpotatis!$C$7</c:f>
              <c:strCache>
                <c:ptCount val="1"/>
                <c:pt idx="0">
                  <c:v>Import</c:v>
                </c:pt>
              </c:strCache>
            </c:strRef>
          </c:tx>
          <c:spPr>
            <a:ln w="28575" cap="rnd">
              <a:solidFill>
                <a:srgbClr val="FF0000"/>
              </a:solidFill>
              <a:round/>
            </a:ln>
            <a:effectLst/>
          </c:spPr>
          <c:marker>
            <c:symbol val="none"/>
          </c:marker>
          <c:cat>
            <c:numRef>
              <c:f>Matpotatis!$A$8:$A$48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Matpotatis!$C$8:$C$48</c:f>
              <c:numCache>
                <c:formatCode>0.0</c:formatCode>
                <c:ptCount val="41"/>
                <c:pt idx="0">
                  <c:v>87.790999999999997</c:v>
                </c:pt>
                <c:pt idx="1">
                  <c:v>70.935000000000002</c:v>
                </c:pt>
                <c:pt idx="2">
                  <c:v>29.798999999999999</c:v>
                </c:pt>
                <c:pt idx="3">
                  <c:v>25.302</c:v>
                </c:pt>
                <c:pt idx="4">
                  <c:v>48.96</c:v>
                </c:pt>
                <c:pt idx="5">
                  <c:v>44.4</c:v>
                </c:pt>
                <c:pt idx="6">
                  <c:v>67.703000000000003</c:v>
                </c:pt>
                <c:pt idx="7">
                  <c:v>58.11</c:v>
                </c:pt>
                <c:pt idx="8">
                  <c:v>74.408000000000001</c:v>
                </c:pt>
                <c:pt idx="9">
                  <c:v>69.075000000000003</c:v>
                </c:pt>
                <c:pt idx="10">
                  <c:v>46.021999999999998</c:v>
                </c:pt>
                <c:pt idx="11">
                  <c:v>49.680999999999997</c:v>
                </c:pt>
                <c:pt idx="12">
                  <c:v>51.258000000000003</c:v>
                </c:pt>
                <c:pt idx="13">
                  <c:v>60.761000000000003</c:v>
                </c:pt>
                <c:pt idx="14">
                  <c:v>56.314999999999998</c:v>
                </c:pt>
                <c:pt idx="15">
                  <c:v>58.664999999999999</c:v>
                </c:pt>
                <c:pt idx="16">
                  <c:v>61.959000000000003</c:v>
                </c:pt>
                <c:pt idx="17">
                  <c:v>50.100999999999999</c:v>
                </c:pt>
                <c:pt idx="18">
                  <c:v>47.749000000000002</c:v>
                </c:pt>
                <c:pt idx="19">
                  <c:v>55.119</c:v>
                </c:pt>
                <c:pt idx="20">
                  <c:v>50.494999999999997</c:v>
                </c:pt>
                <c:pt idx="21">
                  <c:v>48.258000000000003</c:v>
                </c:pt>
                <c:pt idx="22">
                  <c:v>42.058</c:v>
                </c:pt>
                <c:pt idx="23">
                  <c:v>41.853999999999999</c:v>
                </c:pt>
                <c:pt idx="24">
                  <c:v>46.171999999999997</c:v>
                </c:pt>
                <c:pt idx="25">
                  <c:v>34.534999999999997</c:v>
                </c:pt>
                <c:pt idx="26">
                  <c:v>35.42</c:v>
                </c:pt>
                <c:pt idx="27">
                  <c:v>46.968000000000004</c:v>
                </c:pt>
                <c:pt idx="28">
                  <c:v>29.713999999999999</c:v>
                </c:pt>
                <c:pt idx="29">
                  <c:v>61.284999999999997</c:v>
                </c:pt>
                <c:pt idx="30">
                  <c:v>71.566999999999993</c:v>
                </c:pt>
              </c:numCache>
            </c:numRef>
          </c:val>
          <c:smooth val="0"/>
          <c:extLst>
            <c:ext xmlns:c16="http://schemas.microsoft.com/office/drawing/2014/chart" uri="{C3380CC4-5D6E-409C-BE32-E72D297353CC}">
              <c16:uniqueId val="{00000002-B105-45F9-844C-67F372914EBD}"/>
            </c:ext>
          </c:extLst>
        </c:ser>
        <c:ser>
          <c:idx val="3"/>
          <c:order val="2"/>
          <c:tx>
            <c:strRef>
              <c:f>Matpotatis!$D$7</c:f>
              <c:strCache>
                <c:ptCount val="1"/>
                <c:pt idx="0">
                  <c:v>Export</c:v>
                </c:pt>
              </c:strCache>
            </c:strRef>
          </c:tx>
          <c:spPr>
            <a:ln w="28575" cap="rnd">
              <a:solidFill>
                <a:schemeClr val="accent1">
                  <a:lumMod val="75000"/>
                </a:schemeClr>
              </a:solidFill>
              <a:round/>
            </a:ln>
            <a:effectLst/>
          </c:spPr>
          <c:marker>
            <c:symbol val="none"/>
          </c:marker>
          <c:cat>
            <c:numRef>
              <c:f>Matpotatis!$A$8:$A$48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Matpotatis!$D$8:$D$48</c:f>
              <c:numCache>
                <c:formatCode>0.0</c:formatCode>
                <c:ptCount val="41"/>
                <c:pt idx="0">
                  <c:v>0.84599999999999997</c:v>
                </c:pt>
                <c:pt idx="1">
                  <c:v>0.98099999999999998</c:v>
                </c:pt>
                <c:pt idx="2">
                  <c:v>4.54</c:v>
                </c:pt>
                <c:pt idx="3">
                  <c:v>2.194</c:v>
                </c:pt>
                <c:pt idx="4">
                  <c:v>5.4859999999999998</c:v>
                </c:pt>
                <c:pt idx="5">
                  <c:v>4.1050000000000004</c:v>
                </c:pt>
                <c:pt idx="6">
                  <c:v>9.31</c:v>
                </c:pt>
                <c:pt idx="7">
                  <c:v>5.9630000000000001</c:v>
                </c:pt>
                <c:pt idx="8">
                  <c:v>9.2210000000000001</c:v>
                </c:pt>
                <c:pt idx="9">
                  <c:v>10.242000000000001</c:v>
                </c:pt>
                <c:pt idx="10">
                  <c:v>5.7949999999999999</c:v>
                </c:pt>
                <c:pt idx="11">
                  <c:v>20.567</c:v>
                </c:pt>
                <c:pt idx="12">
                  <c:v>14.234</c:v>
                </c:pt>
                <c:pt idx="13">
                  <c:v>4.4980000000000002</c:v>
                </c:pt>
                <c:pt idx="14">
                  <c:v>3.3119999999999998</c:v>
                </c:pt>
                <c:pt idx="15">
                  <c:v>3.9729999999999999</c:v>
                </c:pt>
                <c:pt idx="16">
                  <c:v>6.8019999999999996</c:v>
                </c:pt>
                <c:pt idx="17">
                  <c:v>11.657999999999999</c:v>
                </c:pt>
                <c:pt idx="18">
                  <c:v>10.146000000000001</c:v>
                </c:pt>
                <c:pt idx="19">
                  <c:v>10.661</c:v>
                </c:pt>
                <c:pt idx="20">
                  <c:v>7.32</c:v>
                </c:pt>
                <c:pt idx="21">
                  <c:v>10.688000000000001</c:v>
                </c:pt>
                <c:pt idx="22">
                  <c:v>6.3280000000000003</c:v>
                </c:pt>
                <c:pt idx="23">
                  <c:v>5.9770000000000003</c:v>
                </c:pt>
                <c:pt idx="24">
                  <c:v>0.73099999999999998</c:v>
                </c:pt>
                <c:pt idx="25">
                  <c:v>9.84</c:v>
                </c:pt>
                <c:pt idx="26">
                  <c:v>8.6289999999999996</c:v>
                </c:pt>
                <c:pt idx="27">
                  <c:v>7.1459999999999999</c:v>
                </c:pt>
                <c:pt idx="28">
                  <c:v>16.956</c:v>
                </c:pt>
                <c:pt idx="29">
                  <c:v>20.062999999999999</c:v>
                </c:pt>
                <c:pt idx="30">
                  <c:v>9.5670000000000002</c:v>
                </c:pt>
              </c:numCache>
            </c:numRef>
          </c:val>
          <c:smooth val="0"/>
          <c:extLst>
            <c:ext xmlns:c16="http://schemas.microsoft.com/office/drawing/2014/chart" uri="{C3380CC4-5D6E-409C-BE32-E72D297353CC}">
              <c16:uniqueId val="{00000003-B105-45F9-844C-67F372914EBD}"/>
            </c:ext>
          </c:extLst>
        </c:ser>
        <c:ser>
          <c:idx val="4"/>
          <c:order val="3"/>
          <c:tx>
            <c:strRef>
              <c:f>Matpotatis!$E$7</c:f>
              <c:strCache>
                <c:ptCount val="1"/>
                <c:pt idx="0">
                  <c:v>Totalkonsumtion</c:v>
                </c:pt>
              </c:strCache>
            </c:strRef>
          </c:tx>
          <c:spPr>
            <a:ln w="28575" cap="rnd">
              <a:solidFill>
                <a:srgbClr val="FFC000"/>
              </a:solidFill>
              <a:round/>
            </a:ln>
            <a:effectLst/>
          </c:spPr>
          <c:marker>
            <c:symbol val="none"/>
          </c:marker>
          <c:cat>
            <c:numRef>
              <c:f>Matpotatis!$A$8:$A$48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Matpotatis!$E$8:$E$48</c:f>
              <c:numCache>
                <c:formatCode>0.0</c:formatCode>
                <c:ptCount val="41"/>
                <c:pt idx="0">
                  <c:v>878.44500000000005</c:v>
                </c:pt>
                <c:pt idx="1">
                  <c:v>923.154</c:v>
                </c:pt>
                <c:pt idx="2">
                  <c:v>899.55899999999997</c:v>
                </c:pt>
                <c:pt idx="3">
                  <c:v>815.60799999999995</c:v>
                </c:pt>
                <c:pt idx="4">
                  <c:v>718.67399999999998</c:v>
                </c:pt>
                <c:pt idx="5">
                  <c:v>694.69500000000005</c:v>
                </c:pt>
                <c:pt idx="6">
                  <c:v>680.29300000000001</c:v>
                </c:pt>
                <c:pt idx="7">
                  <c:v>664.64700000000005</c:v>
                </c:pt>
                <c:pt idx="8">
                  <c:v>625.98699999999997</c:v>
                </c:pt>
                <c:pt idx="9">
                  <c:v>694.13300000000004</c:v>
                </c:pt>
                <c:pt idx="10">
                  <c:v>662.92700000000002</c:v>
                </c:pt>
                <c:pt idx="11">
                  <c:v>554.41399999999999</c:v>
                </c:pt>
                <c:pt idx="12">
                  <c:v>571.72400000000005</c:v>
                </c:pt>
                <c:pt idx="13">
                  <c:v>614.46299999999997</c:v>
                </c:pt>
                <c:pt idx="14">
                  <c:v>621.50300000000004</c:v>
                </c:pt>
                <c:pt idx="15">
                  <c:v>597.59199999999998</c:v>
                </c:pt>
                <c:pt idx="16">
                  <c:v>639.15700000000004</c:v>
                </c:pt>
                <c:pt idx="17">
                  <c:v>587.84299999999996</c:v>
                </c:pt>
                <c:pt idx="18">
                  <c:v>589.303</c:v>
                </c:pt>
                <c:pt idx="19">
                  <c:v>596.05799999999999</c:v>
                </c:pt>
                <c:pt idx="20">
                  <c:v>568.375</c:v>
                </c:pt>
                <c:pt idx="21">
                  <c:v>589.07000000000005</c:v>
                </c:pt>
                <c:pt idx="22">
                  <c:v>562.73</c:v>
                </c:pt>
                <c:pt idx="23">
                  <c:v>484.97699999999998</c:v>
                </c:pt>
                <c:pt idx="24">
                  <c:v>582.44100000000003</c:v>
                </c:pt>
                <c:pt idx="25">
                  <c:v>561.29499999999996</c:v>
                </c:pt>
                <c:pt idx="26">
                  <c:v>483.69099999999997</c:v>
                </c:pt>
                <c:pt idx="27">
                  <c:v>539.72199999999998</c:v>
                </c:pt>
                <c:pt idx="28">
                  <c:v>471.65800000000002</c:v>
                </c:pt>
                <c:pt idx="29">
                  <c:v>517.72199999999998</c:v>
                </c:pt>
                <c:pt idx="30">
                  <c:v>608</c:v>
                </c:pt>
              </c:numCache>
            </c:numRef>
          </c:val>
          <c:smooth val="0"/>
          <c:extLst>
            <c:ext xmlns:c16="http://schemas.microsoft.com/office/drawing/2014/chart" uri="{C3380CC4-5D6E-409C-BE32-E72D297353CC}">
              <c16:uniqueId val="{00000004-B105-45F9-844C-67F372914EBD}"/>
            </c:ext>
          </c:extLst>
        </c:ser>
        <c:dLbls>
          <c:showLegendKey val="0"/>
          <c:showVal val="0"/>
          <c:showCatName val="0"/>
          <c:showSerName val="0"/>
          <c:showPercent val="0"/>
          <c:showBubbleSize val="0"/>
        </c:dLbls>
        <c:marker val="1"/>
        <c:smooth val="0"/>
        <c:axId val="1669193760"/>
        <c:axId val="1669210560"/>
      </c:lineChart>
      <c:lineChart>
        <c:grouping val="standard"/>
        <c:varyColors val="0"/>
        <c:ser>
          <c:idx val="5"/>
          <c:order val="4"/>
          <c:tx>
            <c:strRef>
              <c:f>Matpotatis!$F$7</c:f>
              <c:strCache>
                <c:ptCount val="1"/>
                <c:pt idx="0">
                  <c:v>Försörjningsgrad</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dLbls>
            <c:dLbl>
              <c:idx val="40"/>
              <c:layout>
                <c:manualLayout>
                  <c:x val="-0.12266666666666666"/>
                  <c:y val="-4.3389830508474579E-2"/>
                </c:manualLayout>
              </c:layout>
              <c:tx>
                <c:rich>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en-US"/>
                      <a:t>Mål: </a:t>
                    </a:r>
                    <a:fld id="{850C8224-A713-4107-9C8A-C6F8AA191C9C}" type="VALUE">
                      <a:rPr lang="en-US"/>
                      <a:pPr>
                        <a:defRPr/>
                      </a:pPr>
                      <a:t>[VÄRDE]</a:t>
                    </a:fld>
                    <a:endParaRPr lang="en-US"/>
                  </a:p>
                </c:rich>
              </c:tx>
              <c:spPr>
                <a:solidFill>
                  <a:schemeClr val="bg1">
                    <a:lumMod val="85000"/>
                  </a:schemeClr>
                </a:solid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B105-45F9-844C-67F372914EBD}"/>
                </c:ext>
              </c:extLst>
            </c:dLbl>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Matpotatis!$A$8:$A$48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Matpotatis!$F$8:$F$48</c:f>
              <c:numCache>
                <c:formatCode>0%</c:formatCode>
                <c:ptCount val="41"/>
                <c:pt idx="0">
                  <c:v>0.90102396848977451</c:v>
                </c:pt>
                <c:pt idx="1">
                  <c:v>0.92422282739391259</c:v>
                </c:pt>
                <c:pt idx="2">
                  <c:v>0.97192068558037881</c:v>
                </c:pt>
                <c:pt idx="3">
                  <c:v>0.97166776196408078</c:v>
                </c:pt>
                <c:pt idx="4">
                  <c:v>0.93950803841519237</c:v>
                </c:pt>
                <c:pt idx="5">
                  <c:v>0.94199612779709085</c:v>
                </c:pt>
                <c:pt idx="6">
                  <c:v>0.91416492599512267</c:v>
                </c:pt>
                <c:pt idx="7">
                  <c:v>0.92154181091617049</c:v>
                </c:pt>
                <c:pt idx="8">
                  <c:v>0.89586524959783509</c:v>
                </c:pt>
                <c:pt idx="9">
                  <c:v>0.91524246794202269</c:v>
                </c:pt>
                <c:pt idx="10">
                  <c:v>0.93931911055063377</c:v>
                </c:pt>
                <c:pt idx="11">
                  <c:v>0.94748689607405301</c:v>
                </c:pt>
                <c:pt idx="12">
                  <c:v>0.93524148015475994</c:v>
                </c:pt>
                <c:pt idx="13">
                  <c:v>0.90843549570926163</c:v>
                </c:pt>
                <c:pt idx="14">
                  <c:v>0.91471803032326471</c:v>
                </c:pt>
                <c:pt idx="15">
                  <c:v>0.90847936384690553</c:v>
                </c:pt>
                <c:pt idx="16">
                  <c:v>0.91370351885374013</c:v>
                </c:pt>
                <c:pt idx="17">
                  <c:v>0.93460328693205497</c:v>
                </c:pt>
                <c:pt idx="18">
                  <c:v>0.93619072022372196</c:v>
                </c:pt>
                <c:pt idx="19">
                  <c:v>0.92541329870583067</c:v>
                </c:pt>
                <c:pt idx="20">
                  <c:v>0.9240378271387728</c:v>
                </c:pt>
                <c:pt idx="21">
                  <c:v>0.93622150168910312</c:v>
                </c:pt>
                <c:pt idx="22">
                  <c:v>0.93650596200664615</c:v>
                </c:pt>
                <c:pt idx="23">
                  <c:v>0.92602329595011723</c:v>
                </c:pt>
                <c:pt idx="24">
                  <c:v>0.92198179729792373</c:v>
                </c:pt>
                <c:pt idx="25">
                  <c:v>0.95600352755681062</c:v>
                </c:pt>
                <c:pt idx="26">
                  <c:v>0.94461133244157947</c:v>
                </c:pt>
                <c:pt idx="27">
                  <c:v>0.92621757126817139</c:v>
                </c:pt>
                <c:pt idx="28">
                  <c:v>0.97295073973090673</c:v>
                </c:pt>
                <c:pt idx="29">
                  <c:v>0.9203781179861007</c:v>
                </c:pt>
                <c:pt idx="30">
                  <c:v>0.89802631578947367</c:v>
                </c:pt>
                <c:pt idx="40">
                  <c:v>1</c:v>
                </c:pt>
              </c:numCache>
            </c:numRef>
          </c:val>
          <c:smooth val="0"/>
          <c:extLst>
            <c:ext xmlns:c16="http://schemas.microsoft.com/office/drawing/2014/chart" uri="{C3380CC4-5D6E-409C-BE32-E72D297353CC}">
              <c16:uniqueId val="{00000005-B105-45F9-844C-67F372914EBD}"/>
            </c:ext>
          </c:extLst>
        </c:ser>
        <c:dLbls>
          <c:showLegendKey val="0"/>
          <c:showVal val="0"/>
          <c:showCatName val="0"/>
          <c:showSerName val="0"/>
          <c:showPercent val="0"/>
          <c:showBubbleSize val="0"/>
        </c:dLbls>
        <c:marker val="1"/>
        <c:smooth val="0"/>
        <c:axId val="1669205280"/>
        <c:axId val="1669200000"/>
      </c:lineChart>
      <c:catAx>
        <c:axId val="1669193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669210560"/>
        <c:crosses val="autoZero"/>
        <c:auto val="1"/>
        <c:lblAlgn val="ctr"/>
        <c:lblOffset val="100"/>
        <c:noMultiLvlLbl val="0"/>
      </c:catAx>
      <c:valAx>
        <c:axId val="16692105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tusen ton</a:t>
                </a:r>
              </a:p>
            </c:rich>
          </c:tx>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669193760"/>
        <c:crosses val="autoZero"/>
        <c:crossBetween val="between"/>
      </c:valAx>
      <c:valAx>
        <c:axId val="1669200000"/>
        <c:scaling>
          <c:orientation val="minMax"/>
        </c:scaling>
        <c:delete val="0"/>
        <c:axPos val="r"/>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försörjningsgrad</a:t>
                </a:r>
              </a:p>
            </c:rich>
          </c:tx>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669205280"/>
        <c:crosses val="max"/>
        <c:crossBetween val="between"/>
      </c:valAx>
      <c:catAx>
        <c:axId val="1669205280"/>
        <c:scaling>
          <c:orientation val="minMax"/>
        </c:scaling>
        <c:delete val="1"/>
        <c:axPos val="b"/>
        <c:numFmt formatCode="General" sourceLinked="1"/>
        <c:majorTickMark val="out"/>
        <c:minorTickMark val="none"/>
        <c:tickLblPos val="nextTo"/>
        <c:crossAx val="166920000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50">
          <a:solidFill>
            <a:sysClr val="windowText" lastClr="000000"/>
          </a:solidFill>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r>
              <a:rPr lang="sv-SE"/>
              <a:t>Marknadsbalans stärkelsepotatis</a:t>
            </a:r>
          </a:p>
        </c:rich>
      </c:tx>
      <c:overlay val="0"/>
      <c:spPr>
        <a:noFill/>
        <a:ln>
          <a:noFill/>
        </a:ln>
        <a:effectLst/>
      </c:spPr>
      <c:txPr>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endParaRPr lang="sv-SE"/>
        </a:p>
      </c:txPr>
    </c:title>
    <c:autoTitleDeleted val="0"/>
    <c:plotArea>
      <c:layout/>
      <c:lineChart>
        <c:grouping val="standard"/>
        <c:varyColors val="0"/>
        <c:ser>
          <c:idx val="1"/>
          <c:order val="0"/>
          <c:tx>
            <c:strRef>
              <c:f>Stärkelsepotatis!$B$7</c:f>
              <c:strCache>
                <c:ptCount val="1"/>
                <c:pt idx="0">
                  <c:v>Produktion</c:v>
                </c:pt>
              </c:strCache>
            </c:strRef>
          </c:tx>
          <c:spPr>
            <a:ln w="28575" cap="rnd">
              <a:solidFill>
                <a:srgbClr val="0070C0"/>
              </a:solidFill>
              <a:round/>
            </a:ln>
            <a:effectLst/>
          </c:spPr>
          <c:marker>
            <c:symbol val="none"/>
          </c:marker>
          <c:cat>
            <c:numRef>
              <c:f>Stärkelsepotatis!$A$8:$A$48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Stärkelsepotatis!$B$8:$B$48</c:f>
              <c:numCache>
                <c:formatCode>0.0</c:formatCode>
                <c:ptCount val="41"/>
                <c:pt idx="0">
                  <c:v>282.3</c:v>
                </c:pt>
                <c:pt idx="1">
                  <c:v>347.7</c:v>
                </c:pt>
                <c:pt idx="2">
                  <c:v>339.8</c:v>
                </c:pt>
                <c:pt idx="3">
                  <c:v>406.4</c:v>
                </c:pt>
                <c:pt idx="4">
                  <c:v>315.60000000000002</c:v>
                </c:pt>
                <c:pt idx="5">
                  <c:v>325.7</c:v>
                </c:pt>
                <c:pt idx="6">
                  <c:v>303.10000000000002</c:v>
                </c:pt>
                <c:pt idx="7">
                  <c:v>301.05</c:v>
                </c:pt>
                <c:pt idx="8">
                  <c:v>296.3</c:v>
                </c:pt>
                <c:pt idx="9">
                  <c:v>343.8</c:v>
                </c:pt>
                <c:pt idx="10">
                  <c:v>324.60000000000002</c:v>
                </c:pt>
                <c:pt idx="11">
                  <c:v>252.5</c:v>
                </c:pt>
                <c:pt idx="12">
                  <c:v>254.3</c:v>
                </c:pt>
                <c:pt idx="13">
                  <c:v>295</c:v>
                </c:pt>
                <c:pt idx="14">
                  <c:v>289.39999999999998</c:v>
                </c:pt>
                <c:pt idx="15">
                  <c:v>273.39999999999998</c:v>
                </c:pt>
                <c:pt idx="16">
                  <c:v>298</c:v>
                </c:pt>
                <c:pt idx="17">
                  <c:v>256</c:v>
                </c:pt>
                <c:pt idx="18">
                  <c:v>254.4</c:v>
                </c:pt>
                <c:pt idx="19">
                  <c:v>270.5</c:v>
                </c:pt>
                <c:pt idx="20">
                  <c:v>277.3</c:v>
                </c:pt>
                <c:pt idx="21">
                  <c:v>309.8</c:v>
                </c:pt>
                <c:pt idx="22">
                  <c:v>325.5</c:v>
                </c:pt>
                <c:pt idx="23">
                  <c:v>273.89999999999998</c:v>
                </c:pt>
                <c:pt idx="24">
                  <c:v>309.89999999999998</c:v>
                </c:pt>
                <c:pt idx="25">
                  <c:v>340.6</c:v>
                </c:pt>
                <c:pt idx="26">
                  <c:v>368.6</c:v>
                </c:pt>
                <c:pt idx="27">
                  <c:v>352.3</c:v>
                </c:pt>
                <c:pt idx="28">
                  <c:v>351</c:v>
                </c:pt>
                <c:pt idx="29">
                  <c:v>404</c:v>
                </c:pt>
                <c:pt idx="30">
                  <c:v>454.6</c:v>
                </c:pt>
              </c:numCache>
            </c:numRef>
          </c:val>
          <c:smooth val="0"/>
          <c:extLst>
            <c:ext xmlns:c16="http://schemas.microsoft.com/office/drawing/2014/chart" uri="{C3380CC4-5D6E-409C-BE32-E72D297353CC}">
              <c16:uniqueId val="{00000001-059C-448F-95FF-9D155D297D65}"/>
            </c:ext>
          </c:extLst>
        </c:ser>
        <c:ser>
          <c:idx val="2"/>
          <c:order val="1"/>
          <c:tx>
            <c:strRef>
              <c:f>Stärkelsepotatis!$C$7</c:f>
              <c:strCache>
                <c:ptCount val="1"/>
                <c:pt idx="0">
                  <c:v>Import</c:v>
                </c:pt>
              </c:strCache>
            </c:strRef>
          </c:tx>
          <c:spPr>
            <a:ln w="28575" cap="rnd">
              <a:solidFill>
                <a:srgbClr val="FF0000"/>
              </a:solidFill>
              <a:round/>
            </a:ln>
            <a:effectLst/>
          </c:spPr>
          <c:marker>
            <c:symbol val="none"/>
          </c:marker>
          <c:cat>
            <c:numRef>
              <c:f>Stärkelsepotatis!$A$8:$A$48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Stärkelsepotatis!$C$8:$C$48</c:f>
              <c:numCache>
                <c:formatCode>0.00</c:formatCode>
                <c:ptCount val="41"/>
                <c:pt idx="0">
                  <c:v>1.909</c:v>
                </c:pt>
                <c:pt idx="1">
                  <c:v>0.28499999999999998</c:v>
                </c:pt>
                <c:pt idx="2">
                  <c:v>3.4000000000000002E-2</c:v>
                </c:pt>
                <c:pt idx="3">
                  <c:v>0</c:v>
                </c:pt>
                <c:pt idx="4">
                  <c:v>0.151</c:v>
                </c:pt>
                <c:pt idx="5">
                  <c:v>0.48599999999999999</c:v>
                </c:pt>
                <c:pt idx="6">
                  <c:v>1.736</c:v>
                </c:pt>
                <c:pt idx="7">
                  <c:v>0.42299999999999999</c:v>
                </c:pt>
                <c:pt idx="8">
                  <c:v>1.6E-2</c:v>
                </c:pt>
                <c:pt idx="9">
                  <c:v>0.105</c:v>
                </c:pt>
                <c:pt idx="10">
                  <c:v>0.219</c:v>
                </c:pt>
                <c:pt idx="11">
                  <c:v>1E-3</c:v>
                </c:pt>
                <c:pt idx="12">
                  <c:v>3.0000000000000001E-3</c:v>
                </c:pt>
                <c:pt idx="13">
                  <c:v>7.79</c:v>
                </c:pt>
                <c:pt idx="14">
                  <c:v>0</c:v>
                </c:pt>
                <c:pt idx="15">
                  <c:v>1E-3</c:v>
                </c:pt>
                <c:pt idx="16">
                  <c:v>2.3E-2</c:v>
                </c:pt>
                <c:pt idx="17">
                  <c:v>2.1999999999999999E-2</c:v>
                </c:pt>
                <c:pt idx="18">
                  <c:v>0.748</c:v>
                </c:pt>
                <c:pt idx="19">
                  <c:v>1.0509999999999999</c:v>
                </c:pt>
                <c:pt idx="20">
                  <c:v>1.0660000000000001</c:v>
                </c:pt>
                <c:pt idx="21">
                  <c:v>0.99099999999999999</c:v>
                </c:pt>
                <c:pt idx="22">
                  <c:v>1.274</c:v>
                </c:pt>
                <c:pt idx="23">
                  <c:v>6.9580000000000002</c:v>
                </c:pt>
                <c:pt idx="24">
                  <c:v>5.3710000000000004</c:v>
                </c:pt>
                <c:pt idx="25">
                  <c:v>3.8809999999999998</c:v>
                </c:pt>
                <c:pt idx="26">
                  <c:v>1.274</c:v>
                </c:pt>
                <c:pt idx="27">
                  <c:v>0.56599999999999995</c:v>
                </c:pt>
                <c:pt idx="28">
                  <c:v>1.2869999999999999</c:v>
                </c:pt>
                <c:pt idx="29">
                  <c:v>0.63700000000000001</c:v>
                </c:pt>
                <c:pt idx="30">
                  <c:v>0.26</c:v>
                </c:pt>
              </c:numCache>
            </c:numRef>
          </c:val>
          <c:smooth val="0"/>
          <c:extLst>
            <c:ext xmlns:c16="http://schemas.microsoft.com/office/drawing/2014/chart" uri="{C3380CC4-5D6E-409C-BE32-E72D297353CC}">
              <c16:uniqueId val="{00000002-059C-448F-95FF-9D155D297D65}"/>
            </c:ext>
          </c:extLst>
        </c:ser>
        <c:ser>
          <c:idx val="3"/>
          <c:order val="2"/>
          <c:tx>
            <c:strRef>
              <c:f>Stärkelsepotatis!$D$7</c:f>
              <c:strCache>
                <c:ptCount val="1"/>
                <c:pt idx="0">
                  <c:v>Export</c:v>
                </c:pt>
              </c:strCache>
            </c:strRef>
          </c:tx>
          <c:spPr>
            <a:ln w="28575" cap="rnd">
              <a:solidFill>
                <a:schemeClr val="accent1">
                  <a:lumMod val="75000"/>
                </a:schemeClr>
              </a:solidFill>
              <a:round/>
            </a:ln>
            <a:effectLst/>
          </c:spPr>
          <c:marker>
            <c:symbol val="none"/>
          </c:marker>
          <c:cat>
            <c:numRef>
              <c:f>Stärkelsepotatis!$A$8:$A$48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Stärkelsepotatis!$D$8:$D$48</c:f>
              <c:numCache>
                <c:formatCode>0.00</c:formatCode>
                <c:ptCount val="41"/>
                <c:pt idx="0">
                  <c:v>8.9999999999999993E-3</c:v>
                </c:pt>
                <c:pt idx="1">
                  <c:v>0</c:v>
                </c:pt>
                <c:pt idx="2">
                  <c:v>4.9000000000000002E-2</c:v>
                </c:pt>
                <c:pt idx="3">
                  <c:v>2.5179999999999998</c:v>
                </c:pt>
                <c:pt idx="4">
                  <c:v>0</c:v>
                </c:pt>
                <c:pt idx="5">
                  <c:v>0</c:v>
                </c:pt>
                <c:pt idx="6">
                  <c:v>2E-3</c:v>
                </c:pt>
                <c:pt idx="7">
                  <c:v>0</c:v>
                </c:pt>
                <c:pt idx="8">
                  <c:v>0</c:v>
                </c:pt>
                <c:pt idx="9">
                  <c:v>2E-3</c:v>
                </c:pt>
                <c:pt idx="10">
                  <c:v>0.08</c:v>
                </c:pt>
                <c:pt idx="11">
                  <c:v>0.92</c:v>
                </c:pt>
                <c:pt idx="12">
                  <c:v>1.677</c:v>
                </c:pt>
                <c:pt idx="13">
                  <c:v>2.7E-2</c:v>
                </c:pt>
                <c:pt idx="14">
                  <c:v>0</c:v>
                </c:pt>
                <c:pt idx="15">
                  <c:v>2E-3</c:v>
                </c:pt>
                <c:pt idx="16">
                  <c:v>2.3E-2</c:v>
                </c:pt>
                <c:pt idx="17">
                  <c:v>0.109</c:v>
                </c:pt>
                <c:pt idx="18">
                  <c:v>0.14599999999999999</c:v>
                </c:pt>
                <c:pt idx="19">
                  <c:v>0</c:v>
                </c:pt>
                <c:pt idx="20">
                  <c:v>0</c:v>
                </c:pt>
                <c:pt idx="21">
                  <c:v>1E-3</c:v>
                </c:pt>
                <c:pt idx="22">
                  <c:v>0</c:v>
                </c:pt>
                <c:pt idx="23">
                  <c:v>0.40699999999999997</c:v>
                </c:pt>
                <c:pt idx="24">
                  <c:v>0.57099999999999995</c:v>
                </c:pt>
                <c:pt idx="25">
                  <c:v>0.49</c:v>
                </c:pt>
                <c:pt idx="26">
                  <c:v>0.39500000000000002</c:v>
                </c:pt>
                <c:pt idx="27">
                  <c:v>1.0780000000000001</c:v>
                </c:pt>
                <c:pt idx="28">
                  <c:v>0.49</c:v>
                </c:pt>
                <c:pt idx="29">
                  <c:v>0</c:v>
                </c:pt>
                <c:pt idx="30">
                  <c:v>1.4E-2</c:v>
                </c:pt>
              </c:numCache>
            </c:numRef>
          </c:val>
          <c:smooth val="0"/>
          <c:extLst>
            <c:ext xmlns:c16="http://schemas.microsoft.com/office/drawing/2014/chart" uri="{C3380CC4-5D6E-409C-BE32-E72D297353CC}">
              <c16:uniqueId val="{00000003-059C-448F-95FF-9D155D297D65}"/>
            </c:ext>
          </c:extLst>
        </c:ser>
        <c:ser>
          <c:idx val="4"/>
          <c:order val="3"/>
          <c:tx>
            <c:strRef>
              <c:f>Stärkelsepotatis!$E$7</c:f>
              <c:strCache>
                <c:ptCount val="1"/>
                <c:pt idx="0">
                  <c:v>Totalkonsumtion</c:v>
                </c:pt>
              </c:strCache>
            </c:strRef>
          </c:tx>
          <c:spPr>
            <a:ln w="28575" cap="rnd">
              <a:solidFill>
                <a:srgbClr val="FFC000"/>
              </a:solidFill>
              <a:round/>
            </a:ln>
            <a:effectLst/>
          </c:spPr>
          <c:marker>
            <c:symbol val="none"/>
          </c:marker>
          <c:cat>
            <c:numRef>
              <c:f>Stärkelsepotatis!$A$8:$A$48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Stärkelsepotatis!$E$8:$E$48</c:f>
              <c:numCache>
                <c:formatCode>0.0</c:formatCode>
                <c:ptCount val="41"/>
                <c:pt idx="0">
                  <c:v>284.2</c:v>
                </c:pt>
                <c:pt idx="1">
                  <c:v>347.98500000000001</c:v>
                </c:pt>
                <c:pt idx="2">
                  <c:v>339.78500000000003</c:v>
                </c:pt>
                <c:pt idx="3">
                  <c:v>403.88200000000001</c:v>
                </c:pt>
                <c:pt idx="4">
                  <c:v>315.75099999999998</c:v>
                </c:pt>
                <c:pt idx="5">
                  <c:v>326.18599999999998</c:v>
                </c:pt>
                <c:pt idx="6">
                  <c:v>304.834</c:v>
                </c:pt>
                <c:pt idx="7">
                  <c:v>301.47300000000001</c:v>
                </c:pt>
                <c:pt idx="8">
                  <c:v>296.31599999999997</c:v>
                </c:pt>
                <c:pt idx="9">
                  <c:v>343.90300000000002</c:v>
                </c:pt>
                <c:pt idx="10">
                  <c:v>324.73899999999998</c:v>
                </c:pt>
                <c:pt idx="11">
                  <c:v>251.58099999999999</c:v>
                </c:pt>
                <c:pt idx="12">
                  <c:v>252.626</c:v>
                </c:pt>
                <c:pt idx="13">
                  <c:v>302.76299999999998</c:v>
                </c:pt>
                <c:pt idx="14">
                  <c:v>289.39999999999998</c:v>
                </c:pt>
                <c:pt idx="15">
                  <c:v>273.399</c:v>
                </c:pt>
                <c:pt idx="16">
                  <c:v>298</c:v>
                </c:pt>
                <c:pt idx="17">
                  <c:v>255.91300000000001</c:v>
                </c:pt>
                <c:pt idx="18">
                  <c:v>255.00200000000001</c:v>
                </c:pt>
                <c:pt idx="19">
                  <c:v>271.55099999999999</c:v>
                </c:pt>
                <c:pt idx="20">
                  <c:v>278.36599999999999</c:v>
                </c:pt>
                <c:pt idx="21">
                  <c:v>310.79000000000002</c:v>
                </c:pt>
                <c:pt idx="22">
                  <c:v>326.774</c:v>
                </c:pt>
                <c:pt idx="23">
                  <c:v>280.45100000000002</c:v>
                </c:pt>
                <c:pt idx="24">
                  <c:v>314.7</c:v>
                </c:pt>
                <c:pt idx="25">
                  <c:v>343.99099999999999</c:v>
                </c:pt>
                <c:pt idx="26">
                  <c:v>369.47899999999998</c:v>
                </c:pt>
                <c:pt idx="27">
                  <c:v>351.78800000000001</c:v>
                </c:pt>
                <c:pt idx="28">
                  <c:v>351.79700000000003</c:v>
                </c:pt>
                <c:pt idx="29">
                  <c:v>404.637</c:v>
                </c:pt>
                <c:pt idx="30">
                  <c:v>454.846</c:v>
                </c:pt>
              </c:numCache>
            </c:numRef>
          </c:val>
          <c:smooth val="0"/>
          <c:extLst>
            <c:ext xmlns:c16="http://schemas.microsoft.com/office/drawing/2014/chart" uri="{C3380CC4-5D6E-409C-BE32-E72D297353CC}">
              <c16:uniqueId val="{00000004-059C-448F-95FF-9D155D297D65}"/>
            </c:ext>
          </c:extLst>
        </c:ser>
        <c:dLbls>
          <c:showLegendKey val="0"/>
          <c:showVal val="0"/>
          <c:showCatName val="0"/>
          <c:showSerName val="0"/>
          <c:showPercent val="0"/>
          <c:showBubbleSize val="0"/>
        </c:dLbls>
        <c:marker val="1"/>
        <c:smooth val="0"/>
        <c:axId val="1669275840"/>
        <c:axId val="1669276320"/>
      </c:lineChart>
      <c:lineChart>
        <c:grouping val="standard"/>
        <c:varyColors val="0"/>
        <c:ser>
          <c:idx val="5"/>
          <c:order val="4"/>
          <c:tx>
            <c:strRef>
              <c:f>Stärkelsepotatis!$F$7</c:f>
              <c:strCache>
                <c:ptCount val="1"/>
                <c:pt idx="0">
                  <c:v>Försörjningsgrad</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dLbls>
            <c:dLbl>
              <c:idx val="40"/>
              <c:layout>
                <c:manualLayout>
                  <c:x val="-0.14457006448854526"/>
                  <c:y val="-3.0790755984691463E-2"/>
                </c:manualLayout>
              </c:layout>
              <c:tx>
                <c:rich>
                  <a:bodyPr/>
                  <a:lstStyle/>
                  <a:p>
                    <a:r>
                      <a:rPr lang="en-US"/>
                      <a:t>Mål: </a:t>
                    </a:r>
                    <a:fld id="{6B8EAE2E-EFC7-43ED-B422-83EF9E0D887F}" type="VALUE">
                      <a:rPr lang="en-US"/>
                      <a:pPr/>
                      <a:t>[VÄRDE]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059C-448F-95FF-9D155D297D65}"/>
                </c:ext>
              </c:extLst>
            </c:dLbl>
            <c:spPr>
              <a:solidFill>
                <a:schemeClr val="bg1">
                  <a:lumMod val="85000"/>
                </a:schemeClr>
              </a:solid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Stärkelsepotatis!$A$8:$A$48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Stärkelsepotatis!$F$8:$F$48</c:f>
              <c:numCache>
                <c:formatCode>0%</c:formatCode>
                <c:ptCount val="41"/>
                <c:pt idx="0">
                  <c:v>0.99331456720619282</c:v>
                </c:pt>
                <c:pt idx="1">
                  <c:v>0.99918099918099923</c:v>
                </c:pt>
                <c:pt idx="2">
                  <c:v>1.0000441455626352</c:v>
                </c:pt>
                <c:pt idx="3">
                  <c:v>1.0062344942334642</c:v>
                </c:pt>
                <c:pt idx="4">
                  <c:v>0.99952177506959594</c:v>
                </c:pt>
                <c:pt idx="5">
                  <c:v>0.99851005254670644</c:v>
                </c:pt>
                <c:pt idx="6">
                  <c:v>0.9943116581483693</c:v>
                </c:pt>
                <c:pt idx="7">
                  <c:v>0.9985968892736663</c:v>
                </c:pt>
                <c:pt idx="8">
                  <c:v>0.99994600359076125</c:v>
                </c:pt>
                <c:pt idx="9">
                  <c:v>0.99970049694245178</c:v>
                </c:pt>
                <c:pt idx="10">
                  <c:v>0.99957196394643077</c:v>
                </c:pt>
                <c:pt idx="11">
                  <c:v>1.0036528990663047</c:v>
                </c:pt>
                <c:pt idx="12">
                  <c:v>1.0066263963329189</c:v>
                </c:pt>
                <c:pt idx="13">
                  <c:v>0.97435948249951287</c:v>
                </c:pt>
                <c:pt idx="14">
                  <c:v>1</c:v>
                </c:pt>
                <c:pt idx="15">
                  <c:v>1.0000036576578553</c:v>
                </c:pt>
                <c:pt idx="16">
                  <c:v>1</c:v>
                </c:pt>
                <c:pt idx="17">
                  <c:v>1.0003399592830375</c:v>
                </c:pt>
                <c:pt idx="18">
                  <c:v>0.99763923420208467</c:v>
                </c:pt>
                <c:pt idx="19">
                  <c:v>0.99612964047269204</c:v>
                </c:pt>
                <c:pt idx="20">
                  <c:v>0.99617050932944395</c:v>
                </c:pt>
                <c:pt idx="21">
                  <c:v>0.99681456932333734</c:v>
                </c:pt>
                <c:pt idx="22">
                  <c:v>0.99610128100766893</c:v>
                </c:pt>
                <c:pt idx="23">
                  <c:v>0.97664119578821251</c:v>
                </c:pt>
                <c:pt idx="24">
                  <c:v>0.98474737845567206</c:v>
                </c:pt>
                <c:pt idx="25">
                  <c:v>0.9901421839524871</c:v>
                </c:pt>
                <c:pt idx="26">
                  <c:v>0.99762097439908626</c:v>
                </c:pt>
                <c:pt idx="27">
                  <c:v>1.0014554220155321</c:v>
                </c:pt>
                <c:pt idx="28">
                  <c:v>0.99773448892401018</c:v>
                </c:pt>
                <c:pt idx="29">
                  <c:v>0.99842574949893359</c:v>
                </c:pt>
                <c:pt idx="30">
                  <c:v>0.9994591576049916</c:v>
                </c:pt>
                <c:pt idx="40">
                  <c:v>1.2</c:v>
                </c:pt>
              </c:numCache>
            </c:numRef>
          </c:val>
          <c:smooth val="0"/>
          <c:extLst>
            <c:ext xmlns:c16="http://schemas.microsoft.com/office/drawing/2014/chart" uri="{C3380CC4-5D6E-409C-BE32-E72D297353CC}">
              <c16:uniqueId val="{00000005-059C-448F-95FF-9D155D297D65}"/>
            </c:ext>
          </c:extLst>
        </c:ser>
        <c:dLbls>
          <c:showLegendKey val="0"/>
          <c:showVal val="0"/>
          <c:showCatName val="0"/>
          <c:showSerName val="0"/>
          <c:showPercent val="0"/>
          <c:showBubbleSize val="0"/>
        </c:dLbls>
        <c:marker val="1"/>
        <c:smooth val="0"/>
        <c:axId val="1669223040"/>
        <c:axId val="1669294080"/>
      </c:lineChart>
      <c:catAx>
        <c:axId val="1669275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669276320"/>
        <c:crosses val="autoZero"/>
        <c:auto val="1"/>
        <c:lblAlgn val="ctr"/>
        <c:lblOffset val="100"/>
        <c:noMultiLvlLbl val="0"/>
      </c:catAx>
      <c:valAx>
        <c:axId val="1669276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tusen ton</a:t>
                </a:r>
              </a:p>
            </c:rich>
          </c:tx>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669275840"/>
        <c:crosses val="autoZero"/>
        <c:crossBetween val="between"/>
      </c:valAx>
      <c:valAx>
        <c:axId val="1669294080"/>
        <c:scaling>
          <c:orientation val="minMax"/>
        </c:scaling>
        <c:delete val="0"/>
        <c:axPos val="r"/>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försörjningsgrad</a:t>
                </a:r>
              </a:p>
            </c:rich>
          </c:tx>
          <c:layout>
            <c:manualLayout>
              <c:xMode val="edge"/>
              <c:yMode val="edge"/>
              <c:x val="0.9561247824583482"/>
              <c:y val="0.38808527505853363"/>
            </c:manualLayout>
          </c:layout>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669223040"/>
        <c:crosses val="max"/>
        <c:crossBetween val="between"/>
      </c:valAx>
      <c:catAx>
        <c:axId val="1669223040"/>
        <c:scaling>
          <c:orientation val="minMax"/>
        </c:scaling>
        <c:delete val="1"/>
        <c:axPos val="b"/>
        <c:numFmt formatCode="General" sourceLinked="1"/>
        <c:majorTickMark val="out"/>
        <c:minorTickMark val="none"/>
        <c:tickLblPos val="nextTo"/>
        <c:crossAx val="16692940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50">
          <a:solidFill>
            <a:sysClr val="windowText" lastClr="000000"/>
          </a:solidFill>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r>
              <a:rPr lang="sv-SE"/>
              <a:t>Marknadsbalans socker</a:t>
            </a:r>
          </a:p>
        </c:rich>
      </c:tx>
      <c:overlay val="0"/>
      <c:spPr>
        <a:noFill/>
        <a:ln>
          <a:noFill/>
        </a:ln>
        <a:effectLst/>
      </c:spPr>
      <c:txPr>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endParaRPr lang="sv-SE"/>
        </a:p>
      </c:txPr>
    </c:title>
    <c:autoTitleDeleted val="0"/>
    <c:plotArea>
      <c:layout/>
      <c:lineChart>
        <c:grouping val="standard"/>
        <c:varyColors val="0"/>
        <c:ser>
          <c:idx val="1"/>
          <c:order val="0"/>
          <c:tx>
            <c:strRef>
              <c:f>Socker!$B$7</c:f>
              <c:strCache>
                <c:ptCount val="1"/>
                <c:pt idx="0">
                  <c:v>Produktion</c:v>
                </c:pt>
              </c:strCache>
            </c:strRef>
          </c:tx>
          <c:spPr>
            <a:ln w="28575" cap="rnd">
              <a:solidFill>
                <a:srgbClr val="0070C0"/>
              </a:solidFill>
              <a:round/>
            </a:ln>
            <a:effectLst/>
          </c:spPr>
          <c:marker>
            <c:symbol val="none"/>
          </c:marker>
          <c:cat>
            <c:numRef>
              <c:f>Socker!$A$8:$A$48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Socker!$B$8:$B$48</c:f>
              <c:numCache>
                <c:formatCode>0.0</c:formatCode>
                <c:ptCount val="41"/>
                <c:pt idx="0">
                  <c:v>366.92399999999998</c:v>
                </c:pt>
                <c:pt idx="1">
                  <c:v>382.48500000000001</c:v>
                </c:pt>
                <c:pt idx="2">
                  <c:v>398.44200000000001</c:v>
                </c:pt>
                <c:pt idx="3">
                  <c:v>396.15300000000002</c:v>
                </c:pt>
                <c:pt idx="4">
                  <c:v>426.57299999999998</c:v>
                </c:pt>
                <c:pt idx="5">
                  <c:v>432.96100000000001</c:v>
                </c:pt>
                <c:pt idx="6">
                  <c:v>449.46199999999999</c:v>
                </c:pt>
                <c:pt idx="7">
                  <c:v>447.41199999999998</c:v>
                </c:pt>
                <c:pt idx="8">
                  <c:v>417.36940000000004</c:v>
                </c:pt>
                <c:pt idx="9">
                  <c:v>425.09100000000001</c:v>
                </c:pt>
                <c:pt idx="10">
                  <c:v>470.11099999999999</c:v>
                </c:pt>
                <c:pt idx="11">
                  <c:v>458.03199999999998</c:v>
                </c:pt>
                <c:pt idx="12">
                  <c:v>336.37099999999998</c:v>
                </c:pt>
                <c:pt idx="13">
                  <c:v>352.4289</c:v>
                </c:pt>
                <c:pt idx="14">
                  <c:v>412.47669999999999</c:v>
                </c:pt>
                <c:pt idx="15">
                  <c:v>420.80799999999999</c:v>
                </c:pt>
                <c:pt idx="16">
                  <c:v>362.99099999999999</c:v>
                </c:pt>
                <c:pt idx="17">
                  <c:v>382.49900000000002</c:v>
                </c:pt>
                <c:pt idx="18">
                  <c:v>363.99900000000002</c:v>
                </c:pt>
                <c:pt idx="19">
                  <c:v>402.97250000000003</c:v>
                </c:pt>
                <c:pt idx="20">
                  <c:v>315.51499999999999</c:v>
                </c:pt>
                <c:pt idx="21">
                  <c:v>374.20699999999999</c:v>
                </c:pt>
                <c:pt idx="22">
                  <c:v>319.12</c:v>
                </c:pt>
                <c:pt idx="23">
                  <c:v>331.38799999999998</c:v>
                </c:pt>
                <c:pt idx="24">
                  <c:v>288</c:v>
                </c:pt>
                <c:pt idx="25">
                  <c:v>315.84699999999998</c:v>
                </c:pt>
                <c:pt idx="26">
                  <c:v>324.95999999999998</c:v>
                </c:pt>
                <c:pt idx="27">
                  <c:v>313.13</c:v>
                </c:pt>
                <c:pt idx="28">
                  <c:v>236.49600000000001</c:v>
                </c:pt>
                <c:pt idx="29">
                  <c:v>324.20800000000003</c:v>
                </c:pt>
                <c:pt idx="30">
                  <c:v>303</c:v>
                </c:pt>
              </c:numCache>
            </c:numRef>
          </c:val>
          <c:smooth val="0"/>
          <c:extLst>
            <c:ext xmlns:c16="http://schemas.microsoft.com/office/drawing/2014/chart" uri="{C3380CC4-5D6E-409C-BE32-E72D297353CC}">
              <c16:uniqueId val="{00000001-4980-444B-97CF-FD4DB1B7F8F1}"/>
            </c:ext>
          </c:extLst>
        </c:ser>
        <c:ser>
          <c:idx val="2"/>
          <c:order val="1"/>
          <c:tx>
            <c:strRef>
              <c:f>Socker!$C$7</c:f>
              <c:strCache>
                <c:ptCount val="1"/>
                <c:pt idx="0">
                  <c:v>Import</c:v>
                </c:pt>
              </c:strCache>
            </c:strRef>
          </c:tx>
          <c:spPr>
            <a:ln w="28575" cap="rnd">
              <a:solidFill>
                <a:srgbClr val="FF0000"/>
              </a:solidFill>
              <a:round/>
            </a:ln>
            <a:effectLst/>
          </c:spPr>
          <c:marker>
            <c:symbol val="none"/>
          </c:marker>
          <c:cat>
            <c:numRef>
              <c:f>Socker!$A$8:$A$48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Socker!$C$8:$C$48</c:f>
              <c:numCache>
                <c:formatCode>0.0</c:formatCode>
                <c:ptCount val="41"/>
                <c:pt idx="0">
                  <c:v>23.997</c:v>
                </c:pt>
                <c:pt idx="1">
                  <c:v>32.07</c:v>
                </c:pt>
                <c:pt idx="2">
                  <c:v>94.722999999999999</c:v>
                </c:pt>
                <c:pt idx="3">
                  <c:v>55.606000000000002</c:v>
                </c:pt>
                <c:pt idx="4">
                  <c:v>85.114000000000004</c:v>
                </c:pt>
                <c:pt idx="5">
                  <c:v>108.74</c:v>
                </c:pt>
                <c:pt idx="6">
                  <c:v>109.753</c:v>
                </c:pt>
                <c:pt idx="7">
                  <c:v>124.8</c:v>
                </c:pt>
                <c:pt idx="8">
                  <c:v>85.231999999999999</c:v>
                </c:pt>
                <c:pt idx="9">
                  <c:v>121.102</c:v>
                </c:pt>
                <c:pt idx="10">
                  <c:v>114.931</c:v>
                </c:pt>
                <c:pt idx="11">
                  <c:v>137.607</c:v>
                </c:pt>
                <c:pt idx="12">
                  <c:v>44.087000000000003</c:v>
                </c:pt>
                <c:pt idx="13">
                  <c:v>113.846</c:v>
                </c:pt>
                <c:pt idx="14">
                  <c:v>121.33199999999999</c:v>
                </c:pt>
                <c:pt idx="15">
                  <c:v>125.333</c:v>
                </c:pt>
                <c:pt idx="16">
                  <c:v>69.620999999999995</c:v>
                </c:pt>
                <c:pt idx="17">
                  <c:v>81.123999999999995</c:v>
                </c:pt>
                <c:pt idx="18">
                  <c:v>62.581000000000003</c:v>
                </c:pt>
                <c:pt idx="19">
                  <c:v>69.772999999999996</c:v>
                </c:pt>
                <c:pt idx="20">
                  <c:v>44.673000000000002</c:v>
                </c:pt>
                <c:pt idx="21">
                  <c:v>87.269000000000005</c:v>
                </c:pt>
                <c:pt idx="22">
                  <c:v>76.09</c:v>
                </c:pt>
                <c:pt idx="23">
                  <c:v>62.860999999999997</c:v>
                </c:pt>
                <c:pt idx="24">
                  <c:v>29.582000000000001</c:v>
                </c:pt>
                <c:pt idx="25">
                  <c:v>63.771999999999998</c:v>
                </c:pt>
                <c:pt idx="26">
                  <c:v>60</c:v>
                </c:pt>
                <c:pt idx="27">
                  <c:v>44.201000000000001</c:v>
                </c:pt>
                <c:pt idx="28">
                  <c:v>37.709000000000003</c:v>
                </c:pt>
                <c:pt idx="29">
                  <c:v>46.759</c:v>
                </c:pt>
                <c:pt idx="30">
                  <c:v>56.7</c:v>
                </c:pt>
              </c:numCache>
            </c:numRef>
          </c:val>
          <c:smooth val="0"/>
          <c:extLst>
            <c:ext xmlns:c16="http://schemas.microsoft.com/office/drawing/2014/chart" uri="{C3380CC4-5D6E-409C-BE32-E72D297353CC}">
              <c16:uniqueId val="{00000002-4980-444B-97CF-FD4DB1B7F8F1}"/>
            </c:ext>
          </c:extLst>
        </c:ser>
        <c:ser>
          <c:idx val="3"/>
          <c:order val="2"/>
          <c:tx>
            <c:strRef>
              <c:f>Socker!$D$7</c:f>
              <c:strCache>
                <c:ptCount val="1"/>
                <c:pt idx="0">
                  <c:v>Export</c:v>
                </c:pt>
              </c:strCache>
            </c:strRef>
          </c:tx>
          <c:spPr>
            <a:ln w="28575" cap="rnd">
              <a:solidFill>
                <a:schemeClr val="accent1">
                  <a:lumMod val="75000"/>
                </a:schemeClr>
              </a:solidFill>
              <a:round/>
            </a:ln>
            <a:effectLst/>
          </c:spPr>
          <c:marker>
            <c:symbol val="none"/>
          </c:marker>
          <c:cat>
            <c:numRef>
              <c:f>Socker!$A$8:$A$48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Socker!$D$8:$D$48</c:f>
              <c:numCache>
                <c:formatCode>0.0</c:formatCode>
                <c:ptCount val="41"/>
                <c:pt idx="0">
                  <c:v>5.6539999999999999</c:v>
                </c:pt>
                <c:pt idx="1">
                  <c:v>8.3539999999999992</c:v>
                </c:pt>
                <c:pt idx="2">
                  <c:v>10.704000000000001</c:v>
                </c:pt>
                <c:pt idx="3">
                  <c:v>22.978000000000002</c:v>
                </c:pt>
                <c:pt idx="4">
                  <c:v>18.331</c:v>
                </c:pt>
                <c:pt idx="5">
                  <c:v>32.865000000000002</c:v>
                </c:pt>
                <c:pt idx="6">
                  <c:v>27.076000000000001</c:v>
                </c:pt>
                <c:pt idx="7">
                  <c:v>35.683</c:v>
                </c:pt>
                <c:pt idx="8">
                  <c:v>24.071999999999999</c:v>
                </c:pt>
                <c:pt idx="9">
                  <c:v>28.495999999999999</c:v>
                </c:pt>
                <c:pt idx="10">
                  <c:v>30.744</c:v>
                </c:pt>
                <c:pt idx="11">
                  <c:v>39.253999999999998</c:v>
                </c:pt>
                <c:pt idx="12">
                  <c:v>41.683999999999997</c:v>
                </c:pt>
                <c:pt idx="13">
                  <c:v>62.497</c:v>
                </c:pt>
                <c:pt idx="14">
                  <c:v>59.555999999999997</c:v>
                </c:pt>
                <c:pt idx="15">
                  <c:v>86.100999999999999</c:v>
                </c:pt>
                <c:pt idx="16">
                  <c:v>84.59</c:v>
                </c:pt>
                <c:pt idx="17">
                  <c:v>49.326000000000001</c:v>
                </c:pt>
                <c:pt idx="18">
                  <c:v>51.805</c:v>
                </c:pt>
                <c:pt idx="19">
                  <c:v>55.71</c:v>
                </c:pt>
                <c:pt idx="20">
                  <c:v>56.61</c:v>
                </c:pt>
                <c:pt idx="21">
                  <c:v>57.646999999999998</c:v>
                </c:pt>
                <c:pt idx="22">
                  <c:v>62.332000000000001</c:v>
                </c:pt>
                <c:pt idx="23">
                  <c:v>45.902999999999999</c:v>
                </c:pt>
                <c:pt idx="24">
                  <c:v>52.018000000000001</c:v>
                </c:pt>
                <c:pt idx="25">
                  <c:v>31.218</c:v>
                </c:pt>
                <c:pt idx="26">
                  <c:v>32</c:v>
                </c:pt>
                <c:pt idx="27">
                  <c:v>45.201000000000001</c:v>
                </c:pt>
                <c:pt idx="28">
                  <c:v>49.392000000000003</c:v>
                </c:pt>
                <c:pt idx="29">
                  <c:v>97.156000000000006</c:v>
                </c:pt>
                <c:pt idx="30">
                  <c:v>65.599999999999994</c:v>
                </c:pt>
              </c:numCache>
            </c:numRef>
          </c:val>
          <c:smooth val="0"/>
          <c:extLst>
            <c:ext xmlns:c16="http://schemas.microsoft.com/office/drawing/2014/chart" uri="{C3380CC4-5D6E-409C-BE32-E72D297353CC}">
              <c16:uniqueId val="{00000003-4980-444B-97CF-FD4DB1B7F8F1}"/>
            </c:ext>
          </c:extLst>
        </c:ser>
        <c:ser>
          <c:idx val="4"/>
          <c:order val="3"/>
          <c:tx>
            <c:strRef>
              <c:f>Socker!$E$7</c:f>
              <c:strCache>
                <c:ptCount val="1"/>
                <c:pt idx="0">
                  <c:v>Totalkonsumtion</c:v>
                </c:pt>
              </c:strCache>
            </c:strRef>
          </c:tx>
          <c:spPr>
            <a:ln w="28575" cap="rnd">
              <a:solidFill>
                <a:srgbClr val="FFC000"/>
              </a:solidFill>
              <a:round/>
            </a:ln>
            <a:effectLst/>
          </c:spPr>
          <c:marker>
            <c:symbol val="none"/>
          </c:marker>
          <c:cat>
            <c:numRef>
              <c:f>Socker!$A$8:$A$48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Socker!$E$8:$E$48</c:f>
              <c:numCache>
                <c:formatCode>0.0</c:formatCode>
                <c:ptCount val="41"/>
                <c:pt idx="0">
                  <c:v>348.58100000000002</c:v>
                </c:pt>
                <c:pt idx="1">
                  <c:v>358.76900000000001</c:v>
                </c:pt>
                <c:pt idx="2">
                  <c:v>314.423</c:v>
                </c:pt>
                <c:pt idx="3">
                  <c:v>363.52499999999998</c:v>
                </c:pt>
                <c:pt idx="4">
                  <c:v>359.79</c:v>
                </c:pt>
                <c:pt idx="5">
                  <c:v>357.08600000000001</c:v>
                </c:pt>
                <c:pt idx="6">
                  <c:v>366.78500000000003</c:v>
                </c:pt>
                <c:pt idx="7">
                  <c:v>358.29500000000002</c:v>
                </c:pt>
                <c:pt idx="8">
                  <c:v>356.20940000000002</c:v>
                </c:pt>
                <c:pt idx="9">
                  <c:v>332.48500000000001</c:v>
                </c:pt>
                <c:pt idx="10">
                  <c:v>385.92399999999998</c:v>
                </c:pt>
                <c:pt idx="11">
                  <c:v>359.67899999999997</c:v>
                </c:pt>
                <c:pt idx="12">
                  <c:v>333.96800000000002</c:v>
                </c:pt>
                <c:pt idx="13">
                  <c:v>301.07990000000001</c:v>
                </c:pt>
                <c:pt idx="14">
                  <c:v>350.70069999999998</c:v>
                </c:pt>
                <c:pt idx="15">
                  <c:v>381.57600000000002</c:v>
                </c:pt>
                <c:pt idx="16">
                  <c:v>377.96</c:v>
                </c:pt>
                <c:pt idx="17">
                  <c:v>350.70100000000002</c:v>
                </c:pt>
                <c:pt idx="18">
                  <c:v>353.22300000000001</c:v>
                </c:pt>
                <c:pt idx="19">
                  <c:v>388.90949999999998</c:v>
                </c:pt>
                <c:pt idx="20">
                  <c:v>327.452</c:v>
                </c:pt>
                <c:pt idx="21">
                  <c:v>344.58499999999998</c:v>
                </c:pt>
                <c:pt idx="22">
                  <c:v>305.36200000000002</c:v>
                </c:pt>
                <c:pt idx="23">
                  <c:v>314.43</c:v>
                </c:pt>
                <c:pt idx="24">
                  <c:v>310.43599999999998</c:v>
                </c:pt>
                <c:pt idx="25">
                  <c:v>283.29300000000001</c:v>
                </c:pt>
                <c:pt idx="26">
                  <c:v>296.95999999999998</c:v>
                </c:pt>
                <c:pt idx="27">
                  <c:v>314.13</c:v>
                </c:pt>
                <c:pt idx="28">
                  <c:v>248.179</c:v>
                </c:pt>
                <c:pt idx="29">
                  <c:v>374.60500000000002</c:v>
                </c:pt>
                <c:pt idx="30">
                  <c:v>294.10000000000002</c:v>
                </c:pt>
              </c:numCache>
            </c:numRef>
          </c:val>
          <c:smooth val="0"/>
          <c:extLst>
            <c:ext xmlns:c16="http://schemas.microsoft.com/office/drawing/2014/chart" uri="{C3380CC4-5D6E-409C-BE32-E72D297353CC}">
              <c16:uniqueId val="{00000004-4980-444B-97CF-FD4DB1B7F8F1}"/>
            </c:ext>
          </c:extLst>
        </c:ser>
        <c:dLbls>
          <c:showLegendKey val="0"/>
          <c:showVal val="0"/>
          <c:showCatName val="0"/>
          <c:showSerName val="0"/>
          <c:showPercent val="0"/>
          <c:showBubbleSize val="0"/>
        </c:dLbls>
        <c:marker val="1"/>
        <c:smooth val="0"/>
        <c:axId val="1669230720"/>
        <c:axId val="1669239360"/>
      </c:lineChart>
      <c:lineChart>
        <c:grouping val="standard"/>
        <c:varyColors val="0"/>
        <c:ser>
          <c:idx val="5"/>
          <c:order val="4"/>
          <c:tx>
            <c:strRef>
              <c:f>Socker!$F$7</c:f>
              <c:strCache>
                <c:ptCount val="1"/>
                <c:pt idx="0">
                  <c:v>Försörjningsgrad</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dLbls>
            <c:dLbl>
              <c:idx val="40"/>
              <c:layout>
                <c:manualLayout>
                  <c:x val="-0.13018867924528316"/>
                  <c:y val="-3.3810149966753009E-2"/>
                </c:manualLayout>
              </c:layout>
              <c:tx>
                <c:rich>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en-US"/>
                      <a:t>Mål: </a:t>
                    </a:r>
                    <a:fld id="{26712AE5-E703-453F-BAF1-E5B3FE9CA932}" type="VALUE">
                      <a:rPr lang="en-US"/>
                      <a:pPr>
                        <a:defRPr/>
                      </a:pPr>
                      <a:t>[VÄRDE]</a:t>
                    </a:fld>
                    <a:endParaRPr lang="en-US"/>
                  </a:p>
                </c:rich>
              </c:tx>
              <c:spPr>
                <a:solidFill>
                  <a:schemeClr val="bg1">
                    <a:lumMod val="85000"/>
                  </a:schemeClr>
                </a:solid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4980-444B-97CF-FD4DB1B7F8F1}"/>
                </c:ext>
              </c:extLst>
            </c:dLbl>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Socker!$A$8:$A$48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Socker!$F$8:$F$48</c:f>
              <c:numCache>
                <c:formatCode>0%</c:formatCode>
                <c:ptCount val="41"/>
                <c:pt idx="0">
                  <c:v>1.0526219157096914</c:v>
                </c:pt>
                <c:pt idx="1">
                  <c:v>1.0661038161045129</c:v>
                </c:pt>
                <c:pt idx="2">
                  <c:v>1.2672164568113655</c:v>
                </c:pt>
                <c:pt idx="3">
                  <c:v>1.0897544873117393</c:v>
                </c:pt>
                <c:pt idx="4">
                  <c:v>1.1856166096889851</c:v>
                </c:pt>
                <c:pt idx="5">
                  <c:v>1.212483827425326</c:v>
                </c:pt>
                <c:pt idx="6">
                  <c:v>1.225409981324209</c:v>
                </c:pt>
                <c:pt idx="7">
                  <c:v>1.2487252124645891</c:v>
                </c:pt>
                <c:pt idx="8">
                  <c:v>1.1716967603886927</c:v>
                </c:pt>
                <c:pt idx="9">
                  <c:v>1.278526850835376</c:v>
                </c:pt>
                <c:pt idx="10">
                  <c:v>1.218143986898975</c:v>
                </c:pt>
                <c:pt idx="11">
                  <c:v>1.2734466009970002</c:v>
                </c:pt>
                <c:pt idx="12">
                  <c:v>1.0071953001485172</c:v>
                </c:pt>
                <c:pt idx="13">
                  <c:v>1.1705494122988616</c:v>
                </c:pt>
                <c:pt idx="14">
                  <c:v>1.1761502044335812</c:v>
                </c:pt>
                <c:pt idx="15">
                  <c:v>1.1028156907143005</c:v>
                </c:pt>
                <c:pt idx="16">
                  <c:v>0.96039527992380147</c:v>
                </c:pt>
                <c:pt idx="17">
                  <c:v>1.0906698298550617</c:v>
                </c:pt>
                <c:pt idx="18">
                  <c:v>1.0305076396497397</c:v>
                </c:pt>
                <c:pt idx="19">
                  <c:v>1.0361600835155738</c:v>
                </c:pt>
                <c:pt idx="20">
                  <c:v>0.9635458021328317</c:v>
                </c:pt>
                <c:pt idx="21">
                  <c:v>1.0859642758680732</c:v>
                </c:pt>
                <c:pt idx="22">
                  <c:v>1.0450547219365867</c:v>
                </c:pt>
                <c:pt idx="23">
                  <c:v>1.0539325128009414</c:v>
                </c:pt>
                <c:pt idx="24">
                  <c:v>0.92772745429009529</c:v>
                </c:pt>
                <c:pt idx="25">
                  <c:v>1.1149128287673891</c:v>
                </c:pt>
                <c:pt idx="26">
                  <c:v>1.0942887931034482</c:v>
                </c:pt>
                <c:pt idx="27">
                  <c:v>0.99681660459045618</c:v>
                </c:pt>
                <c:pt idx="28">
                  <c:v>0.95292510647556805</c:v>
                </c:pt>
                <c:pt idx="29">
                  <c:v>0.86546629116002194</c:v>
                </c:pt>
                <c:pt idx="30">
                  <c:v>1.0302618157089425</c:v>
                </c:pt>
                <c:pt idx="40">
                  <c:v>1</c:v>
                </c:pt>
              </c:numCache>
            </c:numRef>
          </c:val>
          <c:smooth val="0"/>
          <c:extLst>
            <c:ext xmlns:c16="http://schemas.microsoft.com/office/drawing/2014/chart" uri="{C3380CC4-5D6E-409C-BE32-E72D297353CC}">
              <c16:uniqueId val="{00000005-4980-444B-97CF-FD4DB1B7F8F1}"/>
            </c:ext>
          </c:extLst>
        </c:ser>
        <c:dLbls>
          <c:showLegendKey val="0"/>
          <c:showVal val="0"/>
          <c:showCatName val="0"/>
          <c:showSerName val="0"/>
          <c:showPercent val="0"/>
          <c:showBubbleSize val="0"/>
        </c:dLbls>
        <c:marker val="1"/>
        <c:smooth val="0"/>
        <c:axId val="1669304640"/>
        <c:axId val="1669310880"/>
      </c:lineChart>
      <c:catAx>
        <c:axId val="1669230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669239360"/>
        <c:crosses val="autoZero"/>
        <c:auto val="1"/>
        <c:lblAlgn val="ctr"/>
        <c:lblOffset val="100"/>
        <c:noMultiLvlLbl val="0"/>
      </c:catAx>
      <c:valAx>
        <c:axId val="16692393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tusen ton</a:t>
                </a:r>
              </a:p>
            </c:rich>
          </c:tx>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669230720"/>
        <c:crosses val="autoZero"/>
        <c:crossBetween val="between"/>
      </c:valAx>
      <c:valAx>
        <c:axId val="1669310880"/>
        <c:scaling>
          <c:orientation val="minMax"/>
        </c:scaling>
        <c:delete val="0"/>
        <c:axPos val="r"/>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försörjningsgrad</a:t>
                </a:r>
              </a:p>
            </c:rich>
          </c:tx>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669304640"/>
        <c:crosses val="max"/>
        <c:crossBetween val="between"/>
      </c:valAx>
      <c:catAx>
        <c:axId val="1669304640"/>
        <c:scaling>
          <c:orientation val="minMax"/>
        </c:scaling>
        <c:delete val="1"/>
        <c:axPos val="b"/>
        <c:numFmt formatCode="General" sourceLinked="1"/>
        <c:majorTickMark val="out"/>
        <c:minorTickMark val="none"/>
        <c:tickLblPos val="nextTo"/>
        <c:crossAx val="16693108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50">
          <a:solidFill>
            <a:sysClr val="windowText" lastClr="000000"/>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r>
              <a:rPr lang="sv-SE"/>
              <a:t>Marknadsbalans kött totalt</a:t>
            </a:r>
          </a:p>
        </c:rich>
      </c:tx>
      <c:overlay val="0"/>
      <c:spPr>
        <a:noFill/>
        <a:ln>
          <a:noFill/>
        </a:ln>
        <a:effectLst/>
      </c:spPr>
      <c:txPr>
        <a:bodyPr rot="0" spcFirstLastPara="1" vertOverflow="ellipsis" vert="horz" wrap="square" anchor="ctr" anchorCtr="1"/>
        <a:lstStyle/>
        <a:p>
          <a:pPr>
            <a:defRPr sz="1380" b="0" i="0" u="none" strike="noStrike" kern="1200" spc="0" baseline="0">
              <a:solidFill>
                <a:sysClr val="windowText" lastClr="000000"/>
              </a:solidFill>
              <a:latin typeface="+mn-lt"/>
              <a:ea typeface="+mn-ea"/>
              <a:cs typeface="+mn-cs"/>
            </a:defRPr>
          </a:pPr>
          <a:endParaRPr lang="sv-SE"/>
        </a:p>
      </c:txPr>
    </c:title>
    <c:autoTitleDeleted val="0"/>
    <c:plotArea>
      <c:layout/>
      <c:lineChart>
        <c:grouping val="standard"/>
        <c:varyColors val="0"/>
        <c:ser>
          <c:idx val="1"/>
          <c:order val="0"/>
          <c:tx>
            <c:strRef>
              <c:f>'Kött totalt'!$B$7</c:f>
              <c:strCache>
                <c:ptCount val="1"/>
                <c:pt idx="0">
                  <c:v>Produktion</c:v>
                </c:pt>
              </c:strCache>
            </c:strRef>
          </c:tx>
          <c:spPr>
            <a:ln w="28575" cap="rnd">
              <a:solidFill>
                <a:srgbClr val="0070C0"/>
              </a:solidFill>
              <a:round/>
            </a:ln>
            <a:effectLst/>
          </c:spPr>
          <c:marker>
            <c:symbol val="none"/>
          </c:marker>
          <c:cat>
            <c:numRef>
              <c:f>'Kött totalt'!$A$8:$A$48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'Kött totalt'!$B$8:$B$48</c:f>
              <c:numCache>
                <c:formatCode>0.00</c:formatCode>
                <c:ptCount val="41"/>
                <c:pt idx="0">
                  <c:v>535.43299999999999</c:v>
                </c:pt>
                <c:pt idx="1">
                  <c:v>543.17499999999995</c:v>
                </c:pt>
                <c:pt idx="2">
                  <c:v>571.44299999999998</c:v>
                </c:pt>
                <c:pt idx="3">
                  <c:v>564.28942199999995</c:v>
                </c:pt>
                <c:pt idx="4">
                  <c:v>567.20743800000002</c:v>
                </c:pt>
                <c:pt idx="5">
                  <c:v>529.82718499999999</c:v>
                </c:pt>
                <c:pt idx="6">
                  <c:v>528.70196800000008</c:v>
                </c:pt>
                <c:pt idx="7">
                  <c:v>544.79388400000005</c:v>
                </c:pt>
                <c:pt idx="8">
                  <c:v>537.28617299999996</c:v>
                </c:pt>
                <c:pt idx="9">
                  <c:v>540.98377400000004</c:v>
                </c:pt>
                <c:pt idx="10">
                  <c:v>521.33291999999994</c:v>
                </c:pt>
                <c:pt idx="11">
                  <c:v>515.92378299999996</c:v>
                </c:pt>
                <c:pt idx="12">
                  <c:v>516.33159899999998</c:v>
                </c:pt>
                <c:pt idx="13">
                  <c:v>519.65275099999997</c:v>
                </c:pt>
                <c:pt idx="14">
                  <c:v>519.17674999999997</c:v>
                </c:pt>
                <c:pt idx="15">
                  <c:v>527.94040300000006</c:v>
                </c:pt>
                <c:pt idx="16">
                  <c:v>520.29644599999995</c:v>
                </c:pt>
                <c:pt idx="17">
                  <c:v>480.62419499999999</c:v>
                </c:pt>
                <c:pt idx="18">
                  <c:v>490.608451</c:v>
                </c:pt>
                <c:pt idx="19">
                  <c:v>510.68778299999997</c:v>
                </c:pt>
                <c:pt idx="20">
                  <c:v>517.53</c:v>
                </c:pt>
                <c:pt idx="21">
                  <c:v>527.12</c:v>
                </c:pt>
                <c:pt idx="22">
                  <c:v>536.79999999999995</c:v>
                </c:pt>
                <c:pt idx="23">
                  <c:v>549</c:v>
                </c:pt>
                <c:pt idx="24">
                  <c:v>550.27</c:v>
                </c:pt>
                <c:pt idx="25">
                  <c:v>564.67999999999995</c:v>
                </c:pt>
                <c:pt idx="26">
                  <c:v>575.6400000000001</c:v>
                </c:pt>
                <c:pt idx="27">
                  <c:v>570.28</c:v>
                </c:pt>
                <c:pt idx="28">
                  <c:v>562.20000000000005</c:v>
                </c:pt>
                <c:pt idx="29">
                  <c:v>571.51</c:v>
                </c:pt>
                <c:pt idx="30">
                  <c:v>567.61999999999989</c:v>
                </c:pt>
              </c:numCache>
            </c:numRef>
          </c:val>
          <c:smooth val="0"/>
          <c:extLst>
            <c:ext xmlns:c16="http://schemas.microsoft.com/office/drawing/2014/chart" uri="{C3380CC4-5D6E-409C-BE32-E72D297353CC}">
              <c16:uniqueId val="{00000001-6E92-4D40-82A0-4073785AE781}"/>
            </c:ext>
          </c:extLst>
        </c:ser>
        <c:ser>
          <c:idx val="2"/>
          <c:order val="1"/>
          <c:tx>
            <c:strRef>
              <c:f>'Kött totalt'!$C$7</c:f>
              <c:strCache>
                <c:ptCount val="1"/>
                <c:pt idx="0">
                  <c:v>Import</c:v>
                </c:pt>
              </c:strCache>
            </c:strRef>
          </c:tx>
          <c:spPr>
            <a:ln w="28575" cap="rnd">
              <a:solidFill>
                <a:srgbClr val="FF0000"/>
              </a:solidFill>
              <a:round/>
            </a:ln>
            <a:effectLst/>
          </c:spPr>
          <c:marker>
            <c:symbol val="none"/>
          </c:marker>
          <c:cat>
            <c:numRef>
              <c:f>'Kött totalt'!$A$8:$A$48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'Kött totalt'!$C$8:$C$48</c:f>
              <c:numCache>
                <c:formatCode>0.00</c:formatCode>
                <c:ptCount val="41"/>
                <c:pt idx="0">
                  <c:v>59.535169870994594</c:v>
                </c:pt>
                <c:pt idx="1">
                  <c:v>75.678644391732547</c:v>
                </c:pt>
                <c:pt idx="2">
                  <c:v>80.020586480787912</c:v>
                </c:pt>
                <c:pt idx="3">
                  <c:v>96.53774818560133</c:v>
                </c:pt>
                <c:pt idx="4">
                  <c:v>114.68836024413928</c:v>
                </c:pt>
                <c:pt idx="5">
                  <c:v>140.12588265778885</c:v>
                </c:pt>
                <c:pt idx="6">
                  <c:v>140.29690151893467</c:v>
                </c:pt>
                <c:pt idx="7">
                  <c:v>177.18547503537249</c:v>
                </c:pt>
                <c:pt idx="8">
                  <c:v>199.39354240948813</c:v>
                </c:pt>
                <c:pt idx="9">
                  <c:v>213.65021194479124</c:v>
                </c:pt>
                <c:pt idx="10">
                  <c:v>244.07120698709946</c:v>
                </c:pt>
                <c:pt idx="11">
                  <c:v>260.44206040782353</c:v>
                </c:pt>
                <c:pt idx="12">
                  <c:v>280.97160385212925</c:v>
                </c:pt>
                <c:pt idx="13">
                  <c:v>305.21996766125699</c:v>
                </c:pt>
                <c:pt idx="14">
                  <c:v>291.03192188930501</c:v>
                </c:pt>
                <c:pt idx="15">
                  <c:v>314.25866929532526</c:v>
                </c:pt>
                <c:pt idx="16">
                  <c:v>330.62461216951039</c:v>
                </c:pt>
                <c:pt idx="17">
                  <c:v>356.23839999999996</c:v>
                </c:pt>
                <c:pt idx="18">
                  <c:v>372.93290000000007</c:v>
                </c:pt>
                <c:pt idx="19">
                  <c:v>369.23629999999997</c:v>
                </c:pt>
                <c:pt idx="20">
                  <c:v>370.46990000000005</c:v>
                </c:pt>
                <c:pt idx="21">
                  <c:v>376.59179999999998</c:v>
                </c:pt>
                <c:pt idx="22">
                  <c:v>361.46389999999997</c:v>
                </c:pt>
                <c:pt idx="23">
                  <c:v>340.50990000000002</c:v>
                </c:pt>
                <c:pt idx="24">
                  <c:v>333.4538</c:v>
                </c:pt>
                <c:pt idx="25">
                  <c:v>288.28140000000002</c:v>
                </c:pt>
                <c:pt idx="26">
                  <c:v>302.26369999999997</c:v>
                </c:pt>
                <c:pt idx="27">
                  <c:v>326.0068</c:v>
                </c:pt>
                <c:pt idx="28">
                  <c:v>322.22399999999999</c:v>
                </c:pt>
                <c:pt idx="29">
                  <c:v>323.06260000000003</c:v>
                </c:pt>
                <c:pt idx="30">
                  <c:v>326.31049999999999</c:v>
                </c:pt>
              </c:numCache>
            </c:numRef>
          </c:val>
          <c:smooth val="0"/>
          <c:extLst>
            <c:ext xmlns:c16="http://schemas.microsoft.com/office/drawing/2014/chart" uri="{C3380CC4-5D6E-409C-BE32-E72D297353CC}">
              <c16:uniqueId val="{00000002-6E92-4D40-82A0-4073785AE781}"/>
            </c:ext>
          </c:extLst>
        </c:ser>
        <c:ser>
          <c:idx val="3"/>
          <c:order val="2"/>
          <c:tx>
            <c:strRef>
              <c:f>'Kött totalt'!$D$7</c:f>
              <c:strCache>
                <c:ptCount val="1"/>
                <c:pt idx="0">
                  <c:v>Export</c:v>
                </c:pt>
              </c:strCache>
            </c:strRef>
          </c:tx>
          <c:spPr>
            <a:ln w="28575" cap="rnd">
              <a:solidFill>
                <a:schemeClr val="accent1">
                  <a:lumMod val="75000"/>
                </a:schemeClr>
              </a:solidFill>
              <a:round/>
            </a:ln>
            <a:effectLst/>
          </c:spPr>
          <c:marker>
            <c:symbol val="none"/>
          </c:marker>
          <c:cat>
            <c:numRef>
              <c:f>'Kött totalt'!$A$8:$A$48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'Kött totalt'!$D$8:$D$48</c:f>
              <c:numCache>
                <c:formatCode>0.00</c:formatCode>
                <c:ptCount val="41"/>
                <c:pt idx="0">
                  <c:v>36.689387113330561</c:v>
                </c:pt>
                <c:pt idx="1">
                  <c:v>52.322802671660419</c:v>
                </c:pt>
                <c:pt idx="2">
                  <c:v>70.694446963517834</c:v>
                </c:pt>
                <c:pt idx="3">
                  <c:v>55.142045500069358</c:v>
                </c:pt>
                <c:pt idx="4">
                  <c:v>59.332396819253709</c:v>
                </c:pt>
                <c:pt idx="5">
                  <c:v>33.195206188098211</c:v>
                </c:pt>
                <c:pt idx="6">
                  <c:v>36.315946869191279</c:v>
                </c:pt>
                <c:pt idx="7">
                  <c:v>41.720629274517968</c:v>
                </c:pt>
                <c:pt idx="8">
                  <c:v>52.072908535164373</c:v>
                </c:pt>
                <c:pt idx="9">
                  <c:v>57.259866231100006</c:v>
                </c:pt>
                <c:pt idx="10">
                  <c:v>61.918103736995434</c:v>
                </c:pt>
                <c:pt idx="11">
                  <c:v>61.525529679567214</c:v>
                </c:pt>
                <c:pt idx="12">
                  <c:v>71.413621595228193</c:v>
                </c:pt>
                <c:pt idx="13">
                  <c:v>82.665624322374811</c:v>
                </c:pt>
                <c:pt idx="14">
                  <c:v>67.809236156193649</c:v>
                </c:pt>
                <c:pt idx="15">
                  <c:v>72.22629520460535</c:v>
                </c:pt>
                <c:pt idx="16">
                  <c:v>62.796042402552366</c:v>
                </c:pt>
                <c:pt idx="17">
                  <c:v>56.294880000000006</c:v>
                </c:pt>
                <c:pt idx="18">
                  <c:v>55.120100000000001</c:v>
                </c:pt>
                <c:pt idx="19">
                  <c:v>62.394999999999996</c:v>
                </c:pt>
                <c:pt idx="20">
                  <c:v>63.691800000000001</c:v>
                </c:pt>
                <c:pt idx="21">
                  <c:v>63.480999999999995</c:v>
                </c:pt>
                <c:pt idx="22">
                  <c:v>68.310900000000004</c:v>
                </c:pt>
                <c:pt idx="23">
                  <c:v>68.154899999999998</c:v>
                </c:pt>
                <c:pt idx="24">
                  <c:v>73.603700000000003</c:v>
                </c:pt>
                <c:pt idx="25">
                  <c:v>71.177340000000015</c:v>
                </c:pt>
                <c:pt idx="26">
                  <c:v>83.692800000000005</c:v>
                </c:pt>
                <c:pt idx="27">
                  <c:v>90.390600000000006</c:v>
                </c:pt>
                <c:pt idx="28">
                  <c:v>88.82419999999999</c:v>
                </c:pt>
                <c:pt idx="29">
                  <c:v>78.489200000000011</c:v>
                </c:pt>
                <c:pt idx="30">
                  <c:v>84.535200000000003</c:v>
                </c:pt>
              </c:numCache>
            </c:numRef>
          </c:val>
          <c:smooth val="0"/>
          <c:extLst>
            <c:ext xmlns:c16="http://schemas.microsoft.com/office/drawing/2014/chart" uri="{C3380CC4-5D6E-409C-BE32-E72D297353CC}">
              <c16:uniqueId val="{00000003-6E92-4D40-82A0-4073785AE781}"/>
            </c:ext>
          </c:extLst>
        </c:ser>
        <c:ser>
          <c:idx val="4"/>
          <c:order val="3"/>
          <c:tx>
            <c:strRef>
              <c:f>'Kött totalt'!$E$7</c:f>
              <c:strCache>
                <c:ptCount val="1"/>
                <c:pt idx="0">
                  <c:v>Totalkonsumtion</c:v>
                </c:pt>
              </c:strCache>
            </c:strRef>
          </c:tx>
          <c:spPr>
            <a:ln w="28575" cap="rnd">
              <a:solidFill>
                <a:srgbClr val="FFC000"/>
              </a:solidFill>
              <a:round/>
            </a:ln>
            <a:effectLst/>
          </c:spPr>
          <c:marker>
            <c:symbol val="none"/>
          </c:marker>
          <c:cat>
            <c:numRef>
              <c:f>'Kött totalt'!$A$8:$A$48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'Kött totalt'!$E$8:$E$48</c:f>
              <c:numCache>
                <c:formatCode>0.00</c:formatCode>
                <c:ptCount val="41"/>
                <c:pt idx="0">
                  <c:v>561.4728527576641</c:v>
                </c:pt>
                <c:pt idx="1">
                  <c:v>569.72688672007223</c:v>
                </c:pt>
                <c:pt idx="2">
                  <c:v>583.66386451726999</c:v>
                </c:pt>
                <c:pt idx="3">
                  <c:v>609.17618468553189</c:v>
                </c:pt>
                <c:pt idx="4">
                  <c:v>625.77153142488555</c:v>
                </c:pt>
                <c:pt idx="5">
                  <c:v>639.70073646969081</c:v>
                </c:pt>
                <c:pt idx="6">
                  <c:v>635.70125264974331</c:v>
                </c:pt>
                <c:pt idx="7">
                  <c:v>683.3677997608545</c:v>
                </c:pt>
                <c:pt idx="8">
                  <c:v>687.83943687432384</c:v>
                </c:pt>
                <c:pt idx="9">
                  <c:v>700.72560971369126</c:v>
                </c:pt>
                <c:pt idx="10">
                  <c:v>706.98867825010393</c:v>
                </c:pt>
                <c:pt idx="11">
                  <c:v>718.01055372825635</c:v>
                </c:pt>
                <c:pt idx="12">
                  <c:v>729.04592625690111</c:v>
                </c:pt>
                <c:pt idx="13">
                  <c:v>745.48067933888217</c:v>
                </c:pt>
                <c:pt idx="14">
                  <c:v>745.65017573311138</c:v>
                </c:pt>
                <c:pt idx="15">
                  <c:v>773.29317709072006</c:v>
                </c:pt>
                <c:pt idx="16">
                  <c:v>791.44741576695787</c:v>
                </c:pt>
                <c:pt idx="17">
                  <c:v>783.71543899999995</c:v>
                </c:pt>
                <c:pt idx="18">
                  <c:v>811.51075099999991</c:v>
                </c:pt>
                <c:pt idx="19">
                  <c:v>820.66308300000003</c:v>
                </c:pt>
                <c:pt idx="20">
                  <c:v>827.45060000000001</c:v>
                </c:pt>
                <c:pt idx="21">
                  <c:v>843.43680000000018</c:v>
                </c:pt>
                <c:pt idx="22">
                  <c:v>833.18450000000007</c:v>
                </c:pt>
                <c:pt idx="23">
                  <c:v>824.55995000000007</c:v>
                </c:pt>
                <c:pt idx="24">
                  <c:v>813.24154999999996</c:v>
                </c:pt>
                <c:pt idx="25">
                  <c:v>784.95476000000008</c:v>
                </c:pt>
                <c:pt idx="26">
                  <c:v>797.48095000000012</c:v>
                </c:pt>
                <c:pt idx="27">
                  <c:v>809.10645</c:v>
                </c:pt>
                <c:pt idx="28">
                  <c:v>798.68080000000009</c:v>
                </c:pt>
                <c:pt idx="29">
                  <c:v>819.16589999999997</c:v>
                </c:pt>
                <c:pt idx="30">
                  <c:v>812.54869999999994</c:v>
                </c:pt>
              </c:numCache>
            </c:numRef>
          </c:val>
          <c:smooth val="0"/>
          <c:extLst>
            <c:ext xmlns:c16="http://schemas.microsoft.com/office/drawing/2014/chart" uri="{C3380CC4-5D6E-409C-BE32-E72D297353CC}">
              <c16:uniqueId val="{00000004-6E92-4D40-82A0-4073785AE781}"/>
            </c:ext>
          </c:extLst>
        </c:ser>
        <c:dLbls>
          <c:showLegendKey val="0"/>
          <c:showVal val="0"/>
          <c:showCatName val="0"/>
          <c:showSerName val="0"/>
          <c:showPercent val="0"/>
          <c:showBubbleSize val="0"/>
        </c:dLbls>
        <c:marker val="1"/>
        <c:smooth val="0"/>
        <c:axId val="1583060847"/>
        <c:axId val="1583061807"/>
      </c:lineChart>
      <c:lineChart>
        <c:grouping val="standard"/>
        <c:varyColors val="0"/>
        <c:ser>
          <c:idx val="5"/>
          <c:order val="4"/>
          <c:tx>
            <c:strRef>
              <c:f>'Kött totalt'!$F$7</c:f>
              <c:strCache>
                <c:ptCount val="1"/>
                <c:pt idx="0">
                  <c:v>Försörjningsgrad</c:v>
                </c:pt>
              </c:strCache>
            </c:strRef>
          </c:tx>
          <c:spPr>
            <a:ln w="28575" cap="rnd">
              <a:solidFill>
                <a:schemeClr val="tx1"/>
              </a:solidFill>
              <a:prstDash val="solid"/>
              <a:round/>
            </a:ln>
            <a:effectLst/>
          </c:spPr>
          <c:marker>
            <c:symbol val="circle"/>
            <c:size val="5"/>
            <c:spPr>
              <a:solidFill>
                <a:schemeClr val="tx1"/>
              </a:solidFill>
              <a:ln w="9525">
                <a:solidFill>
                  <a:schemeClr val="tx1"/>
                </a:solidFill>
              </a:ln>
              <a:effectLst/>
            </c:spPr>
          </c:marker>
          <c:dLbls>
            <c:dLbl>
              <c:idx val="40"/>
              <c:layout>
                <c:manualLayout>
                  <c:x val="-0.10870004001040384"/>
                  <c:y val="-1.8735366452519216E-2"/>
                </c:manualLayout>
              </c:layout>
              <c:tx>
                <c:rich>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en-US"/>
                      <a:t>Mål: </a:t>
                    </a:r>
                    <a:fld id="{A1744322-C962-4E40-A78E-EB9040BC63A7}" type="VALUE">
                      <a:rPr lang="en-US"/>
                      <a:pPr>
                        <a:defRPr/>
                      </a:pPr>
                      <a:t>[VÄRDE]</a:t>
                    </a:fld>
                    <a:endParaRPr lang="en-US"/>
                  </a:p>
                </c:rich>
              </c:tx>
              <c:numFmt formatCode="0%" sourceLinked="0"/>
              <c:spPr>
                <a:solidFill>
                  <a:schemeClr val="bg1">
                    <a:lumMod val="85000"/>
                  </a:schemeClr>
                </a:solid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F12D-4FA4-9932-D892FA7637B6}"/>
                </c:ext>
              </c:extLst>
            </c:dLbl>
            <c:numFmt formatCode="0%" sourceLinked="0"/>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'Kött totalt'!$A$8:$A$48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'Kött totalt'!$F$8:$F$48</c:f>
              <c:numCache>
                <c:formatCode>0%</c:formatCode>
                <c:ptCount val="41"/>
                <c:pt idx="0">
                  <c:v>0.95362224080866986</c:v>
                </c:pt>
                <c:pt idx="1">
                  <c:v>0.95339541218963364</c:v>
                </c:pt>
                <c:pt idx="2">
                  <c:v>0.97906181064099707</c:v>
                </c:pt>
                <c:pt idx="3">
                  <c:v>0.92631563115241722</c:v>
                </c:pt>
                <c:pt idx="4">
                  <c:v>0.906412979044389</c:v>
                </c:pt>
                <c:pt idx="5">
                  <c:v>0.82824226203638796</c:v>
                </c:pt>
                <c:pt idx="6">
                  <c:v>0.83168306778735046</c:v>
                </c:pt>
                <c:pt idx="7">
                  <c:v>0.79721913176279513</c:v>
                </c:pt>
                <c:pt idx="8">
                  <c:v>0.78112150045006556</c:v>
                </c:pt>
                <c:pt idx="9">
                  <c:v>0.77203368408504436</c:v>
                </c:pt>
                <c:pt idx="10">
                  <c:v>0.73739924844393834</c:v>
                </c:pt>
                <c:pt idx="11">
                  <c:v>0.71854623907834692</c:v>
                </c:pt>
                <c:pt idx="12">
                  <c:v>0.70822918063745566</c:v>
                </c:pt>
                <c:pt idx="13">
                  <c:v>0.69707071611949201</c:v>
                </c:pt>
                <c:pt idx="14">
                  <c:v>0.69627389209632207</c:v>
                </c:pt>
                <c:pt idx="15">
                  <c:v>0.68271700648674405</c:v>
                </c:pt>
                <c:pt idx="16">
                  <c:v>0.65739862893582501</c:v>
                </c:pt>
                <c:pt idx="17">
                  <c:v>0.61326365550902462</c:v>
                </c:pt>
                <c:pt idx="18">
                  <c:v>0.60456186242195586</c:v>
                </c:pt>
                <c:pt idx="19">
                  <c:v>0.62228677465682947</c:v>
                </c:pt>
                <c:pt idx="20">
                  <c:v>0.62545123539701342</c:v>
                </c:pt>
                <c:pt idx="21">
                  <c:v>0.62496680249189973</c:v>
                </c:pt>
                <c:pt idx="22">
                  <c:v>0.64427506752706021</c:v>
                </c:pt>
                <c:pt idx="23">
                  <c:v>0.66580968430494347</c:v>
                </c:pt>
                <c:pt idx="24">
                  <c:v>0.67663783288003421</c:v>
                </c:pt>
                <c:pt idx="25">
                  <c:v>0.71937903784416812</c:v>
                </c:pt>
                <c:pt idx="26">
                  <c:v>0.72182288492283109</c:v>
                </c:pt>
                <c:pt idx="27">
                  <c:v>0.7048269112179244</c:v>
                </c:pt>
                <c:pt idx="28">
                  <c:v>0.70391074882481208</c:v>
                </c:pt>
                <c:pt idx="29">
                  <c:v>0.69767308429220509</c:v>
                </c:pt>
                <c:pt idx="30">
                  <c:v>0.69856735971640826</c:v>
                </c:pt>
                <c:pt idx="40">
                  <c:v>0.8</c:v>
                </c:pt>
              </c:numCache>
            </c:numRef>
          </c:val>
          <c:smooth val="0"/>
          <c:extLst>
            <c:ext xmlns:c16="http://schemas.microsoft.com/office/drawing/2014/chart" uri="{C3380CC4-5D6E-409C-BE32-E72D297353CC}">
              <c16:uniqueId val="{00000005-6E92-4D40-82A0-4073785AE781}"/>
            </c:ext>
          </c:extLst>
        </c:ser>
        <c:dLbls>
          <c:showLegendKey val="0"/>
          <c:showVal val="0"/>
          <c:showCatName val="0"/>
          <c:showSerName val="0"/>
          <c:showPercent val="0"/>
          <c:showBubbleSize val="0"/>
        </c:dLbls>
        <c:marker val="1"/>
        <c:smooth val="0"/>
        <c:axId val="149756607"/>
        <c:axId val="149747967"/>
      </c:lineChart>
      <c:catAx>
        <c:axId val="15830608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583061807"/>
        <c:crosses val="autoZero"/>
        <c:auto val="1"/>
        <c:lblAlgn val="ctr"/>
        <c:lblOffset val="100"/>
        <c:noMultiLvlLbl val="0"/>
      </c:catAx>
      <c:valAx>
        <c:axId val="15830618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tusen ton </a:t>
                </a:r>
              </a:p>
            </c:rich>
          </c:tx>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583060847"/>
        <c:crosses val="autoZero"/>
        <c:crossBetween val="between"/>
      </c:valAx>
      <c:valAx>
        <c:axId val="149747967"/>
        <c:scaling>
          <c:orientation val="minMax"/>
        </c:scaling>
        <c:delete val="0"/>
        <c:axPos val="r"/>
        <c:title>
          <c:tx>
            <c:rich>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r>
                  <a:rPr lang="sv-SE"/>
                  <a:t>försörjningsgrad</a:t>
                </a:r>
              </a:p>
            </c:rich>
          </c:tx>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crossAx val="149756607"/>
        <c:crosses val="max"/>
        <c:crossBetween val="between"/>
      </c:valAx>
      <c:catAx>
        <c:axId val="149756607"/>
        <c:scaling>
          <c:orientation val="minMax"/>
        </c:scaling>
        <c:delete val="1"/>
        <c:axPos val="b"/>
        <c:numFmt formatCode="General" sourceLinked="1"/>
        <c:majorTickMark val="out"/>
        <c:minorTickMark val="none"/>
        <c:tickLblPos val="nextTo"/>
        <c:crossAx val="14974796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50">
          <a:solidFill>
            <a:sysClr val="windowText" lastClr="000000"/>
          </a:solidFill>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8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Marknadsbalans griskött</a:t>
            </a:r>
          </a:p>
        </c:rich>
      </c:tx>
      <c:layout>
        <c:manualLayout>
          <c:xMode val="edge"/>
          <c:yMode val="edge"/>
          <c:x val="0.32297918776750417"/>
          <c:y val="1.6101207590569294E-2"/>
        </c:manualLayout>
      </c:layout>
      <c:overlay val="0"/>
      <c:spPr>
        <a:noFill/>
        <a:ln>
          <a:noFill/>
        </a:ln>
        <a:effectLst/>
      </c:spPr>
      <c:txPr>
        <a:bodyPr rot="0" spcFirstLastPara="1" vertOverflow="ellipsis" vert="horz" wrap="square" anchor="ctr" anchorCtr="1"/>
        <a:lstStyle/>
        <a:p>
          <a:pPr>
            <a:defRPr sz="138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lineChart>
        <c:grouping val="standard"/>
        <c:varyColors val="0"/>
        <c:ser>
          <c:idx val="0"/>
          <c:order val="0"/>
          <c:tx>
            <c:strRef>
              <c:f>Griskött!$B$7</c:f>
              <c:strCache>
                <c:ptCount val="1"/>
                <c:pt idx="0">
                  <c:v>Produktion</c:v>
                </c:pt>
              </c:strCache>
            </c:strRef>
          </c:tx>
          <c:spPr>
            <a:ln w="28575" cap="rnd">
              <a:solidFill>
                <a:srgbClr val="0070C0"/>
              </a:solidFill>
              <a:round/>
            </a:ln>
            <a:effectLst/>
          </c:spPr>
          <c:marker>
            <c:symbol val="none"/>
          </c:marker>
          <c:cat>
            <c:numRef>
              <c:f>Griskött!$A$8:$A$48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Griskött!$B$8:$B$48</c:f>
              <c:numCache>
                <c:formatCode>0.00</c:formatCode>
                <c:ptCount val="41"/>
                <c:pt idx="0">
                  <c:v>308.81400000000002</c:v>
                </c:pt>
                <c:pt idx="1">
                  <c:v>319.80900000000003</c:v>
                </c:pt>
                <c:pt idx="2">
                  <c:v>329.34500000000003</c:v>
                </c:pt>
                <c:pt idx="3">
                  <c:v>330.41199999999998</c:v>
                </c:pt>
                <c:pt idx="4">
                  <c:v>325.42599999999999</c:v>
                </c:pt>
                <c:pt idx="5">
                  <c:v>276.97500000000002</c:v>
                </c:pt>
                <c:pt idx="6">
                  <c:v>275.86599999999999</c:v>
                </c:pt>
                <c:pt idx="7">
                  <c:v>283.81400000000002</c:v>
                </c:pt>
                <c:pt idx="8">
                  <c:v>287.52600000000001</c:v>
                </c:pt>
                <c:pt idx="9">
                  <c:v>294.49799999999999</c:v>
                </c:pt>
                <c:pt idx="10">
                  <c:v>275.13099999999997</c:v>
                </c:pt>
                <c:pt idx="11">
                  <c:v>264.44799999999998</c:v>
                </c:pt>
                <c:pt idx="12">
                  <c:v>264.86900000000003</c:v>
                </c:pt>
                <c:pt idx="13">
                  <c:v>270.71699999999998</c:v>
                </c:pt>
                <c:pt idx="14">
                  <c:v>260.74799999999999</c:v>
                </c:pt>
                <c:pt idx="15">
                  <c:v>263.48</c:v>
                </c:pt>
                <c:pt idx="16">
                  <c:v>256.08</c:v>
                </c:pt>
                <c:pt idx="17">
                  <c:v>232.97</c:v>
                </c:pt>
                <c:pt idx="18">
                  <c:v>234.1</c:v>
                </c:pt>
                <c:pt idx="19">
                  <c:v>236.2</c:v>
                </c:pt>
                <c:pt idx="20">
                  <c:v>233.5</c:v>
                </c:pt>
                <c:pt idx="21">
                  <c:v>232.8</c:v>
                </c:pt>
                <c:pt idx="22">
                  <c:v>240.7</c:v>
                </c:pt>
                <c:pt idx="23">
                  <c:v>249.79</c:v>
                </c:pt>
                <c:pt idx="24">
                  <c:v>240.29</c:v>
                </c:pt>
                <c:pt idx="25">
                  <c:v>246.54</c:v>
                </c:pt>
                <c:pt idx="26">
                  <c:v>252.55</c:v>
                </c:pt>
                <c:pt idx="27">
                  <c:v>254.25</c:v>
                </c:pt>
                <c:pt idx="28">
                  <c:v>243.44</c:v>
                </c:pt>
                <c:pt idx="29">
                  <c:v>245.69</c:v>
                </c:pt>
                <c:pt idx="30">
                  <c:v>250.16</c:v>
                </c:pt>
              </c:numCache>
            </c:numRef>
          </c:val>
          <c:smooth val="0"/>
          <c:extLst>
            <c:ext xmlns:c16="http://schemas.microsoft.com/office/drawing/2014/chart" uri="{C3380CC4-5D6E-409C-BE32-E72D297353CC}">
              <c16:uniqueId val="{00000000-C826-4EAF-8833-92ED84E7F4D7}"/>
            </c:ext>
          </c:extLst>
        </c:ser>
        <c:ser>
          <c:idx val="1"/>
          <c:order val="1"/>
          <c:tx>
            <c:strRef>
              <c:f>Griskött!$C$7</c:f>
              <c:strCache>
                <c:ptCount val="1"/>
                <c:pt idx="0">
                  <c:v>Import</c:v>
                </c:pt>
              </c:strCache>
            </c:strRef>
          </c:tx>
          <c:spPr>
            <a:ln w="28575" cap="rnd">
              <a:solidFill>
                <a:srgbClr val="C00000"/>
              </a:solidFill>
              <a:prstDash val="solid"/>
              <a:round/>
            </a:ln>
            <a:effectLst/>
          </c:spPr>
          <c:marker>
            <c:symbol val="none"/>
          </c:marker>
          <c:cat>
            <c:numRef>
              <c:f>Griskött!$A$8:$A$48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Griskött!$C$8:$C$48</c:f>
              <c:numCache>
                <c:formatCode>0.00</c:formatCode>
                <c:ptCount val="41"/>
                <c:pt idx="0">
                  <c:v>29.017769870994591</c:v>
                </c:pt>
                <c:pt idx="1">
                  <c:v>29.073264391732554</c:v>
                </c:pt>
                <c:pt idx="2">
                  <c:v>33.019926480787902</c:v>
                </c:pt>
                <c:pt idx="3">
                  <c:v>41.190118185601335</c:v>
                </c:pt>
                <c:pt idx="4">
                  <c:v>45.592360244139272</c:v>
                </c:pt>
                <c:pt idx="5">
                  <c:v>59.734762657788863</c:v>
                </c:pt>
                <c:pt idx="6">
                  <c:v>53.776451518934671</c:v>
                </c:pt>
                <c:pt idx="7">
                  <c:v>62.722305035372457</c:v>
                </c:pt>
                <c:pt idx="8">
                  <c:v>66.955072409488125</c:v>
                </c:pt>
                <c:pt idx="9">
                  <c:v>69.956221944791238</c:v>
                </c:pt>
                <c:pt idx="10">
                  <c:v>83.401076987099458</c:v>
                </c:pt>
                <c:pt idx="11">
                  <c:v>90.445340407823551</c:v>
                </c:pt>
                <c:pt idx="12">
                  <c:v>103.51847385212928</c:v>
                </c:pt>
                <c:pt idx="13">
                  <c:v>113.712537661257</c:v>
                </c:pt>
                <c:pt idx="14">
                  <c:v>110.57482188930503</c:v>
                </c:pt>
                <c:pt idx="15">
                  <c:v>121.14011929532528</c:v>
                </c:pt>
                <c:pt idx="16">
                  <c:v>125.50204216951035</c:v>
                </c:pt>
                <c:pt idx="17">
                  <c:v>134.7833</c:v>
                </c:pt>
                <c:pt idx="18">
                  <c:v>142.542</c:v>
                </c:pt>
                <c:pt idx="19">
                  <c:v>132.7912</c:v>
                </c:pt>
                <c:pt idx="20">
                  <c:v>127.68510000000001</c:v>
                </c:pt>
                <c:pt idx="21">
                  <c:v>124.8622</c:v>
                </c:pt>
                <c:pt idx="22">
                  <c:v>116.3415</c:v>
                </c:pt>
                <c:pt idx="23">
                  <c:v>108.6219</c:v>
                </c:pt>
                <c:pt idx="24">
                  <c:v>101.2325</c:v>
                </c:pt>
                <c:pt idx="25">
                  <c:v>80.264099999999999</c:v>
                </c:pt>
                <c:pt idx="26">
                  <c:v>80.5642</c:v>
                </c:pt>
                <c:pt idx="27">
                  <c:v>83.645399999999995</c:v>
                </c:pt>
                <c:pt idx="28">
                  <c:v>81.231800000000007</c:v>
                </c:pt>
                <c:pt idx="29">
                  <c:v>81.405299999999997</c:v>
                </c:pt>
                <c:pt idx="30">
                  <c:v>84.164900000000003</c:v>
                </c:pt>
              </c:numCache>
            </c:numRef>
          </c:val>
          <c:smooth val="0"/>
          <c:extLst>
            <c:ext xmlns:c16="http://schemas.microsoft.com/office/drawing/2014/chart" uri="{C3380CC4-5D6E-409C-BE32-E72D297353CC}">
              <c16:uniqueId val="{00000001-C826-4EAF-8833-92ED84E7F4D7}"/>
            </c:ext>
          </c:extLst>
        </c:ser>
        <c:ser>
          <c:idx val="2"/>
          <c:order val="2"/>
          <c:tx>
            <c:strRef>
              <c:f>Griskött!$D$7</c:f>
              <c:strCache>
                <c:ptCount val="1"/>
                <c:pt idx="0">
                  <c:v>Export</c:v>
                </c:pt>
              </c:strCache>
            </c:strRef>
          </c:tx>
          <c:spPr>
            <a:ln w="28575" cap="rnd">
              <a:solidFill>
                <a:srgbClr val="93C01B">
                  <a:lumMod val="75000"/>
                </a:srgbClr>
              </a:solidFill>
              <a:prstDash val="solid"/>
              <a:round/>
            </a:ln>
            <a:effectLst/>
          </c:spPr>
          <c:marker>
            <c:symbol val="none"/>
          </c:marker>
          <c:cat>
            <c:numRef>
              <c:f>Griskött!$A$8:$A$48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Griskött!$D$8:$D$48</c:f>
              <c:numCache>
                <c:formatCode>0.00</c:formatCode>
                <c:ptCount val="41"/>
                <c:pt idx="0">
                  <c:v>22.864087113330559</c:v>
                </c:pt>
                <c:pt idx="1">
                  <c:v>37.203862671660417</c:v>
                </c:pt>
                <c:pt idx="2">
                  <c:v>46.624206963517828</c:v>
                </c:pt>
                <c:pt idx="3">
                  <c:v>39.526155500069365</c:v>
                </c:pt>
                <c:pt idx="4">
                  <c:v>47.637766819253713</c:v>
                </c:pt>
                <c:pt idx="5">
                  <c:v>19.985716188098209</c:v>
                </c:pt>
                <c:pt idx="6">
                  <c:v>20.925726869191283</c:v>
                </c:pt>
                <c:pt idx="7">
                  <c:v>23.010469274517963</c:v>
                </c:pt>
                <c:pt idx="8">
                  <c:v>30.762838535164374</c:v>
                </c:pt>
                <c:pt idx="9">
                  <c:v>35.948126231100012</c:v>
                </c:pt>
                <c:pt idx="10">
                  <c:v>35.785343736995429</c:v>
                </c:pt>
                <c:pt idx="11">
                  <c:v>32.659589679567212</c:v>
                </c:pt>
                <c:pt idx="12">
                  <c:v>38.045501595228181</c:v>
                </c:pt>
                <c:pt idx="13">
                  <c:v>50.217764322374812</c:v>
                </c:pt>
                <c:pt idx="14">
                  <c:v>36.227186156193646</c:v>
                </c:pt>
                <c:pt idx="15">
                  <c:v>37.838725204605353</c:v>
                </c:pt>
                <c:pt idx="16">
                  <c:v>29.557522402552365</c:v>
                </c:pt>
                <c:pt idx="17">
                  <c:v>26.0716</c:v>
                </c:pt>
                <c:pt idx="18">
                  <c:v>25.9192</c:v>
                </c:pt>
                <c:pt idx="19">
                  <c:v>29.033799999999999</c:v>
                </c:pt>
                <c:pt idx="20">
                  <c:v>27.381399999999999</c:v>
                </c:pt>
                <c:pt idx="21">
                  <c:v>25.8889</c:v>
                </c:pt>
                <c:pt idx="22">
                  <c:v>28.404800000000002</c:v>
                </c:pt>
                <c:pt idx="23">
                  <c:v>28.953399999999998</c:v>
                </c:pt>
                <c:pt idx="24">
                  <c:v>28.5245</c:v>
                </c:pt>
                <c:pt idx="25">
                  <c:v>21.11364</c:v>
                </c:pt>
                <c:pt idx="26">
                  <c:v>28.627600000000001</c:v>
                </c:pt>
                <c:pt idx="27">
                  <c:v>30.198699999999999</c:v>
                </c:pt>
                <c:pt idx="28">
                  <c:v>30.879799999999999</c:v>
                </c:pt>
                <c:pt idx="29">
                  <c:v>25.9391</c:v>
                </c:pt>
                <c:pt idx="30">
                  <c:v>25.119399999999999</c:v>
                </c:pt>
              </c:numCache>
            </c:numRef>
          </c:val>
          <c:smooth val="0"/>
          <c:extLst>
            <c:ext xmlns:c16="http://schemas.microsoft.com/office/drawing/2014/chart" uri="{C3380CC4-5D6E-409C-BE32-E72D297353CC}">
              <c16:uniqueId val="{00000002-C826-4EAF-8833-92ED84E7F4D7}"/>
            </c:ext>
          </c:extLst>
        </c:ser>
        <c:ser>
          <c:idx val="3"/>
          <c:order val="3"/>
          <c:tx>
            <c:strRef>
              <c:f>Griskött!$E$7</c:f>
              <c:strCache>
                <c:ptCount val="1"/>
                <c:pt idx="0">
                  <c:v>Totalkonsumtion</c:v>
                </c:pt>
              </c:strCache>
            </c:strRef>
          </c:tx>
          <c:spPr>
            <a:ln w="28575" cap="rnd">
              <a:solidFill>
                <a:srgbClr val="FFC000"/>
              </a:solidFill>
              <a:round/>
            </a:ln>
            <a:effectLst/>
          </c:spPr>
          <c:marker>
            <c:symbol val="none"/>
          </c:marker>
          <c:cat>
            <c:numRef>
              <c:f>Griskött!$A$8:$A$48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Griskött!$E$8:$E$48</c:f>
              <c:numCache>
                <c:formatCode>0.00</c:formatCode>
                <c:ptCount val="41"/>
                <c:pt idx="0">
                  <c:v>316.511752757664</c:v>
                </c:pt>
                <c:pt idx="1">
                  <c:v>313.27744672007213</c:v>
                </c:pt>
                <c:pt idx="2">
                  <c:v>317.38744451727007</c:v>
                </c:pt>
                <c:pt idx="3">
                  <c:v>333.72802268553193</c:v>
                </c:pt>
                <c:pt idx="4">
                  <c:v>325.00772342488557</c:v>
                </c:pt>
                <c:pt idx="5">
                  <c:v>318.1089214696907</c:v>
                </c:pt>
                <c:pt idx="6">
                  <c:v>310.09605464974334</c:v>
                </c:pt>
                <c:pt idx="7">
                  <c:v>324.94490576085451</c:v>
                </c:pt>
                <c:pt idx="8">
                  <c:v>325.15586387432381</c:v>
                </c:pt>
                <c:pt idx="9">
                  <c:v>329.97858571369125</c:v>
                </c:pt>
                <c:pt idx="10">
                  <c:v>324.122388250104</c:v>
                </c:pt>
                <c:pt idx="11">
                  <c:v>323.55599072825635</c:v>
                </c:pt>
                <c:pt idx="12">
                  <c:v>331.6663172569011</c:v>
                </c:pt>
                <c:pt idx="13">
                  <c:v>335.56535833888216</c:v>
                </c:pt>
                <c:pt idx="14">
                  <c:v>336.39937573311141</c:v>
                </c:pt>
                <c:pt idx="15">
                  <c:v>348.09879409071999</c:v>
                </c:pt>
                <c:pt idx="16">
                  <c:v>353.30491976695794</c:v>
                </c:pt>
                <c:pt idx="17">
                  <c:v>342.84654999999998</c:v>
                </c:pt>
                <c:pt idx="18">
                  <c:v>351.89330000000001</c:v>
                </c:pt>
                <c:pt idx="19">
                  <c:v>341.13839999999999</c:v>
                </c:pt>
                <c:pt idx="20">
                  <c:v>334.97120000000001</c:v>
                </c:pt>
                <c:pt idx="21">
                  <c:v>332.93729999999999</c:v>
                </c:pt>
                <c:pt idx="22">
                  <c:v>329.84019999999998</c:v>
                </c:pt>
                <c:pt idx="23">
                  <c:v>330.70744999999999</c:v>
                </c:pt>
                <c:pt idx="24">
                  <c:v>314.19945000000001</c:v>
                </c:pt>
                <c:pt idx="25">
                  <c:v>306.92316</c:v>
                </c:pt>
                <c:pt idx="26">
                  <c:v>305.74935000000005</c:v>
                </c:pt>
                <c:pt idx="27">
                  <c:v>308.96795000000003</c:v>
                </c:pt>
                <c:pt idx="28">
                  <c:v>295.00920000000002</c:v>
                </c:pt>
                <c:pt idx="29">
                  <c:v>302.38470000000001</c:v>
                </c:pt>
                <c:pt idx="30">
                  <c:v>310.4563</c:v>
                </c:pt>
              </c:numCache>
            </c:numRef>
          </c:val>
          <c:smooth val="0"/>
          <c:extLst>
            <c:ext xmlns:c16="http://schemas.microsoft.com/office/drawing/2014/chart" uri="{C3380CC4-5D6E-409C-BE32-E72D297353CC}">
              <c16:uniqueId val="{00000003-C826-4EAF-8833-92ED84E7F4D7}"/>
            </c:ext>
          </c:extLst>
        </c:ser>
        <c:dLbls>
          <c:showLegendKey val="0"/>
          <c:showVal val="0"/>
          <c:showCatName val="0"/>
          <c:showSerName val="0"/>
          <c:showPercent val="0"/>
          <c:showBubbleSize val="0"/>
        </c:dLbls>
        <c:marker val="1"/>
        <c:smooth val="0"/>
        <c:axId val="1074040239"/>
        <c:axId val="832429023"/>
      </c:lineChart>
      <c:lineChart>
        <c:grouping val="standard"/>
        <c:varyColors val="0"/>
        <c:ser>
          <c:idx val="4"/>
          <c:order val="4"/>
          <c:tx>
            <c:strRef>
              <c:f>Griskött!$F$7</c:f>
              <c:strCache>
                <c:ptCount val="1"/>
                <c:pt idx="0">
                  <c:v>Försörjningsgrad</c:v>
                </c:pt>
              </c:strCache>
            </c:strRef>
          </c:tx>
          <c:spPr>
            <a:ln w="25400" cap="rnd">
              <a:solidFill>
                <a:sysClr val="windowText" lastClr="000000"/>
              </a:solidFill>
              <a:prstDash val="solid"/>
              <a:round/>
            </a:ln>
            <a:effectLst/>
          </c:spPr>
          <c:marker>
            <c:symbol val="circle"/>
            <c:size val="5"/>
            <c:spPr>
              <a:solidFill>
                <a:sysClr val="windowText" lastClr="000000"/>
              </a:solidFill>
              <a:ln w="9525">
                <a:solidFill>
                  <a:sysClr val="windowText" lastClr="000000"/>
                </a:solidFill>
              </a:ln>
              <a:effectLst/>
            </c:spPr>
          </c:marker>
          <c:dLbls>
            <c:dLbl>
              <c:idx val="40"/>
              <c:layout>
                <c:manualLayout>
                  <c:x val="-9.7139055222887558E-2"/>
                  <c:y val="-4.6003450258769616E-3"/>
                </c:manualLayout>
              </c:layout>
              <c:tx>
                <c:rich>
                  <a:bodyPr rot="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Mål: </a:t>
                    </a:r>
                    <a:fld id="{C8FAF6CA-5564-4369-852A-E3E755179218}" type="VALUE">
                      <a:rPr lang="en-US"/>
                      <a:pPr>
                        <a:defRPr/>
                      </a:pPr>
                      <a:t>[VÄRDE]</a:t>
                    </a:fld>
                    <a:endParaRPr lang="en-US"/>
                  </a:p>
                </c:rich>
              </c:tx>
              <c:numFmt formatCode="0%" sourceLinked="0"/>
              <c:spPr>
                <a:solidFill>
                  <a:sysClr val="window" lastClr="FFFFFF">
                    <a:lumMod val="85000"/>
                  </a:sysClr>
                </a:solid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FC3C-4C9F-9287-3DA2A13ECD35}"/>
                </c:ext>
              </c:extLst>
            </c:dLbl>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Griskött!$A$8:$A$48</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numCache>
            </c:numRef>
          </c:cat>
          <c:val>
            <c:numRef>
              <c:f>Griskött!$F$8:$F$48</c:f>
              <c:numCache>
                <c:formatCode>0%</c:formatCode>
                <c:ptCount val="41"/>
                <c:pt idx="0">
                  <c:v>0.97567940940392905</c:v>
                </c:pt>
                <c:pt idx="1">
                  <c:v>1.0208491014859558</c:v>
                </c:pt>
                <c:pt idx="2">
                  <c:v>1.0376749480462808</c:v>
                </c:pt>
                <c:pt idx="3">
                  <c:v>0.99006369720214771</c:v>
                </c:pt>
                <c:pt idx="4">
                  <c:v>1.0012869742623549</c:v>
                </c:pt>
                <c:pt idx="5">
                  <c:v>0.87069233619840525</c:v>
                </c:pt>
                <c:pt idx="6">
                  <c:v>0.88961467217502477</c:v>
                </c:pt>
                <c:pt idx="7">
                  <c:v>0.8734219092785992</c:v>
                </c:pt>
                <c:pt idx="8">
                  <c:v>0.88427130476457239</c:v>
                </c:pt>
                <c:pt idx="9">
                  <c:v>0.89247609617771895</c:v>
                </c:pt>
                <c:pt idx="10">
                  <c:v>0.84884910754051157</c:v>
                </c:pt>
                <c:pt idx="11">
                  <c:v>0.81731758205058502</c:v>
                </c:pt>
                <c:pt idx="12">
                  <c:v>0.79860084132341547</c:v>
                </c:pt>
                <c:pt idx="13">
                  <c:v>0.80674894852110202</c:v>
                </c:pt>
                <c:pt idx="14">
                  <c:v>0.77511439916246805</c:v>
                </c:pt>
                <c:pt idx="15">
                  <c:v>0.75691155635354779</c:v>
                </c:pt>
                <c:pt idx="16">
                  <c:v>0.7248130033652288</c:v>
                </c:pt>
                <c:pt idx="17">
                  <c:v>0.67951682757198528</c:v>
                </c:pt>
                <c:pt idx="18">
                  <c:v>0.66525847465694854</c:v>
                </c:pt>
                <c:pt idx="19">
                  <c:v>0.69238760573421221</c:v>
                </c:pt>
                <c:pt idx="20">
                  <c:v>0.69707485300228789</c:v>
                </c:pt>
                <c:pt idx="21">
                  <c:v>0.69923075606127649</c:v>
                </c:pt>
                <c:pt idx="22">
                  <c:v>0.72974731400235626</c:v>
                </c:pt>
                <c:pt idx="23">
                  <c:v>0.75532014776201739</c:v>
                </c:pt>
                <c:pt idx="24">
                  <c:v>0.76476900261919611</c:v>
                </c:pt>
                <c:pt idx="25">
                  <c:v>0.80326294047018154</c:v>
                </c:pt>
                <c:pt idx="26">
                  <c:v>0.82600339133999789</c:v>
                </c:pt>
                <c:pt idx="27">
                  <c:v>0.82290088664536232</c:v>
                </c:pt>
                <c:pt idx="28">
                  <c:v>0.82519460410048218</c:v>
                </c:pt>
                <c:pt idx="29">
                  <c:v>0.81250804025468215</c:v>
                </c:pt>
                <c:pt idx="30">
                  <c:v>0.80578168328360544</c:v>
                </c:pt>
                <c:pt idx="40">
                  <c:v>0.95</c:v>
                </c:pt>
              </c:numCache>
            </c:numRef>
          </c:val>
          <c:smooth val="0"/>
          <c:extLst>
            <c:ext xmlns:c16="http://schemas.microsoft.com/office/drawing/2014/chart" uri="{C3380CC4-5D6E-409C-BE32-E72D297353CC}">
              <c16:uniqueId val="{00000004-C826-4EAF-8833-92ED84E7F4D7}"/>
            </c:ext>
          </c:extLst>
        </c:ser>
        <c:dLbls>
          <c:showLegendKey val="0"/>
          <c:showVal val="0"/>
          <c:showCatName val="0"/>
          <c:showSerName val="0"/>
          <c:showPercent val="0"/>
          <c:showBubbleSize val="0"/>
        </c:dLbls>
        <c:marker val="1"/>
        <c:smooth val="0"/>
        <c:axId val="607381688"/>
        <c:axId val="607385624"/>
      </c:lineChart>
      <c:catAx>
        <c:axId val="107404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429023"/>
        <c:crosses val="autoZero"/>
        <c:auto val="1"/>
        <c:lblAlgn val="ctr"/>
        <c:lblOffset val="100"/>
        <c:noMultiLvlLbl val="0"/>
      </c:catAx>
      <c:valAx>
        <c:axId val="832429023"/>
        <c:scaling>
          <c:orientation val="minMax"/>
          <c:max val="36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tusen ton</a:t>
                </a:r>
              </a:p>
            </c:rich>
          </c:tx>
          <c:layout>
            <c:manualLayout>
              <c:xMode val="edge"/>
              <c:yMode val="edge"/>
              <c:x val="1.0995234074543675E-2"/>
              <c:y val="0.33148803386830411"/>
            </c:manualLayout>
          </c:layout>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4040239"/>
        <c:crosses val="autoZero"/>
        <c:crossBetween val="between"/>
      </c:valAx>
      <c:valAx>
        <c:axId val="607385624"/>
        <c:scaling>
          <c:orientation val="minMax"/>
          <c:max val="1.1000000000000001"/>
          <c:min val="0"/>
        </c:scaling>
        <c:delete val="0"/>
        <c:axPos val="r"/>
        <c:title>
          <c:tx>
            <c:rich>
              <a:bodyPr rot="-540000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försörjningsgrad</a:t>
                </a:r>
              </a:p>
            </c:rich>
          </c:tx>
          <c:layout>
            <c:manualLayout>
              <c:xMode val="edge"/>
              <c:yMode val="edge"/>
              <c:x val="0.96432316284653941"/>
              <c:y val="0.36406200673351519"/>
            </c:manualLayout>
          </c:layout>
          <c:overlay val="0"/>
          <c:spPr>
            <a:noFill/>
            <a:ln>
              <a:noFill/>
            </a:ln>
            <a:effectLst/>
          </c:spPr>
          <c:txPr>
            <a:bodyPr rot="-540000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607381688"/>
        <c:crosses val="max"/>
        <c:crossBetween val="between"/>
      </c:valAx>
      <c:catAx>
        <c:axId val="607381688"/>
        <c:scaling>
          <c:orientation val="minMax"/>
        </c:scaling>
        <c:delete val="1"/>
        <c:axPos val="b"/>
        <c:numFmt formatCode="General" sourceLinked="1"/>
        <c:majorTickMark val="out"/>
        <c:minorTickMark val="none"/>
        <c:tickLblPos val="nextTo"/>
        <c:crossAx val="60738562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1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5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66674</xdr:colOff>
      <xdr:row>1</xdr:row>
      <xdr:rowOff>133349</xdr:rowOff>
    </xdr:from>
    <xdr:to>
      <xdr:col>9</xdr:col>
      <xdr:colOff>285750</xdr:colOff>
      <xdr:row>18</xdr:row>
      <xdr:rowOff>114299</xdr:rowOff>
    </xdr:to>
    <xdr:sp macro="" textlink="">
      <xdr:nvSpPr>
        <xdr:cNvPr id="2" name="textruta 1">
          <a:extLst>
            <a:ext uri="{FF2B5EF4-FFF2-40B4-BE49-F238E27FC236}">
              <a16:creationId xmlns:a16="http://schemas.microsoft.com/office/drawing/2014/main" id="{C91E4DE9-664A-46EE-C9A8-70C31D2BB60D}"/>
            </a:ext>
          </a:extLst>
        </xdr:cNvPr>
        <xdr:cNvSpPr txBox="1"/>
      </xdr:nvSpPr>
      <xdr:spPr>
        <a:xfrm>
          <a:off x="66674" y="342899"/>
          <a:ext cx="9686926" cy="26797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0" i="0" u="none" strike="noStrike" baseline="0">
              <a:solidFill>
                <a:schemeClr val="dk1"/>
              </a:solidFill>
              <a:latin typeface="+mn-lt"/>
              <a:ea typeface="+mn-ea"/>
              <a:cs typeface="+mn-cs"/>
            </a:rPr>
            <a:t>Regeringen gav ett uppdrag till Jordbruksverket våren 2025 att föreslå mål för den svenska livsmedelsproduktionen samt metod för uppföljning. De siffersatta målen ska bidra till att förverkliga livsmedelsstrategins målsättningar om ökad produktion, förbättrad livsmedelsförsörjning och hållbar tillväxt. </a:t>
          </a:r>
        </a:p>
        <a:p>
          <a:endParaRPr lang="sv-SE" sz="1100" b="0" i="0" u="none" strike="noStrike" baseline="0">
            <a:solidFill>
              <a:schemeClr val="dk1"/>
            </a:solidFill>
            <a:latin typeface="+mn-lt"/>
            <a:ea typeface="+mn-ea"/>
            <a:cs typeface="+mn-cs"/>
          </a:endParaRPr>
        </a:p>
        <a:p>
          <a:r>
            <a:rPr lang="sv-SE" sz="1100" b="0" i="0" u="none" strike="noStrike" baseline="0">
              <a:solidFill>
                <a:schemeClr val="dk1"/>
              </a:solidFill>
              <a:latin typeface="+mn-lt"/>
              <a:ea typeface="+mn-ea"/>
              <a:cs typeface="+mn-cs"/>
            </a:rPr>
            <a:t>Jordbruksverket redovisade förslagen i en rapport som levererades den 15 oktober 2025. Det handlar om stärkt försörjningsgrad (produktionen/totalkonsumtionen) för 18 råvaror inom jordbruket som följs upp genom marknadsbalanser, samt ett mål om ökad produktion av fiske- och vattenbruksprodukter som följs upp genom produktionsstatistik. Målhorisonten är 2035 med delmål för 2030. </a:t>
          </a:r>
        </a:p>
        <a:p>
          <a:endParaRPr lang="sv-SE" sz="1100" b="0" i="0" u="none" strike="noStrike" baseline="0">
            <a:solidFill>
              <a:schemeClr val="dk1"/>
            </a:solidFill>
            <a:latin typeface="+mn-lt"/>
            <a:ea typeface="+mn-ea"/>
            <a:cs typeface="+mn-cs"/>
          </a:endParaRPr>
        </a:p>
        <a:p>
          <a:r>
            <a:rPr lang="sv-SE" sz="1100" b="0" i="0" u="none" strike="noStrike" baseline="0">
              <a:solidFill>
                <a:schemeClr val="dk1"/>
              </a:solidFill>
              <a:latin typeface="+mn-lt"/>
              <a:ea typeface="+mn-ea"/>
              <a:cs typeface="+mn-cs"/>
            </a:rPr>
            <a:t>Uppdraget förankrades brett inom Jordbruksverket samt med andra myndigheter, Regeringskansliet och berörda branschaktörer. Efter publicering av rapporten har flera aktörer byggt sina tillväxtagendor på Jordbruksverkets förslag. Målen har alltså anammats av näringen trots att de inte antagits formellt av regeringen. </a:t>
          </a:r>
        </a:p>
        <a:p>
          <a:endParaRPr lang="sv-SE" sz="1100" b="0" i="0" u="none" strike="noStrike" baseline="0">
            <a:solidFill>
              <a:schemeClr val="dk1"/>
            </a:solidFill>
            <a:latin typeface="+mn-lt"/>
            <a:ea typeface="+mn-ea"/>
            <a:cs typeface="+mn-cs"/>
          </a:endParaRPr>
        </a:p>
        <a:p>
          <a:r>
            <a:rPr lang="sv-SE" sz="1100" b="0" i="0" u="none" strike="noStrike" baseline="0">
              <a:solidFill>
                <a:schemeClr val="dk1"/>
              </a:solidFill>
              <a:latin typeface="+mn-lt"/>
              <a:ea typeface="+mn-ea"/>
              <a:cs typeface="+mn-cs"/>
            </a:rPr>
            <a:t>Det här underlaget tjänar som årlig uppföljning av målförslagen. Vi kan beräkna försörjningsgrad för jordbruks- och trädgårdsprodukter på våren och produktionsnivå för fiske- och vattenbruksprodukter på hösten för föregående år. </a:t>
          </a:r>
        </a:p>
        <a:p>
          <a:endParaRPr lang="sv-SE" sz="1100" b="0" i="0" u="none" strike="noStrike" baseline="0">
            <a:solidFill>
              <a:schemeClr val="dk1"/>
            </a:solidFill>
            <a:latin typeface="+mn-lt"/>
            <a:ea typeface="+mn-ea"/>
            <a:cs typeface="+mn-cs"/>
          </a:endParaRPr>
        </a:p>
        <a:p>
          <a:r>
            <a:rPr lang="sv-SE" sz="1100" b="0" i="0" u="none" strike="noStrike" baseline="0">
              <a:solidFill>
                <a:schemeClr val="dk1"/>
              </a:solidFill>
              <a:latin typeface="+mn-lt"/>
              <a:ea typeface="+mn-ea"/>
              <a:cs typeface="+mn-cs"/>
            </a:rPr>
            <a:t>Observera att statistiken för produktion och utrikeshandel kan uppdateras en viss tid efter första publicering, vilket också får genomslag på försörjningsgraden som därmed kan komma att justeras (vanligtvis marginellt) upp till ett år efter. </a:t>
          </a:r>
        </a:p>
      </xdr:txBody>
    </xdr:sp>
    <xdr:clientData/>
  </xdr:twoCellAnchor>
  <xdr:twoCellAnchor>
    <xdr:from>
      <xdr:col>0</xdr:col>
      <xdr:colOff>1035049</xdr:colOff>
      <xdr:row>40</xdr:row>
      <xdr:rowOff>136523</xdr:rowOff>
    </xdr:from>
    <xdr:to>
      <xdr:col>10</xdr:col>
      <xdr:colOff>333375</xdr:colOff>
      <xdr:row>73</xdr:row>
      <xdr:rowOff>95249</xdr:rowOff>
    </xdr:to>
    <xdr:graphicFrame macro="">
      <xdr:nvGraphicFramePr>
        <xdr:cNvPr id="3" name="Diagram 2" descr="Figuren visar utvecklingen av försörjningsgraden för 18 råvaror mellan basåret 2024 och målåret 20135. Under 2025 steg försörjningsgraden för 15 av 18 råvaror. ">
          <a:extLst>
            <a:ext uri="{FF2B5EF4-FFF2-40B4-BE49-F238E27FC236}">
              <a16:creationId xmlns:a16="http://schemas.microsoft.com/office/drawing/2014/main" id="{5D624694-7FB9-A8C0-C056-B4E67DB48034}"/>
            </a:ext>
            <a:ext uri="{C183D7F6-B498-43B3-948B-1728B52AA6E4}">
              <adec:decorative xmlns:adec="http://schemas.microsoft.com/office/drawing/2017/decorative" val="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222249</xdr:colOff>
      <xdr:row>6</xdr:row>
      <xdr:rowOff>71434</xdr:rowOff>
    </xdr:from>
    <xdr:to>
      <xdr:col>19</xdr:col>
      <xdr:colOff>304800</xdr:colOff>
      <xdr:row>35</xdr:row>
      <xdr:rowOff>161925</xdr:rowOff>
    </xdr:to>
    <xdr:graphicFrame macro="">
      <xdr:nvGraphicFramePr>
        <xdr:cNvPr id="2" name="Diagram 1" descr="Figuren visar marknadsbalansen för nötkött från 1995 till 2025, alltså produktion, import, export, totalkonsumtion och försörjningsgrad. ">
          <a:extLst>
            <a:ext uri="{FF2B5EF4-FFF2-40B4-BE49-F238E27FC236}">
              <a16:creationId xmlns:a16="http://schemas.microsoft.com/office/drawing/2014/main" id="{59D79E7F-1713-4937-B73D-754F00197B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428625</xdr:colOff>
      <xdr:row>7</xdr:row>
      <xdr:rowOff>57151</xdr:rowOff>
    </xdr:from>
    <xdr:to>
      <xdr:col>19</xdr:col>
      <xdr:colOff>371475</xdr:colOff>
      <xdr:row>34</xdr:row>
      <xdr:rowOff>133350</xdr:rowOff>
    </xdr:to>
    <xdr:graphicFrame macro="">
      <xdr:nvGraphicFramePr>
        <xdr:cNvPr id="3" name="Diagram 2" descr="Figuren visar marknadsbalansen för får- och lammkött från 1995 till 2025, alltså produktion, import, export, totalkonsumtion och försörjningsgrad. ">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479423</xdr:colOff>
      <xdr:row>7</xdr:row>
      <xdr:rowOff>57149</xdr:rowOff>
    </xdr:from>
    <xdr:to>
      <xdr:col>20</xdr:col>
      <xdr:colOff>466725</xdr:colOff>
      <xdr:row>35</xdr:row>
      <xdr:rowOff>85724</xdr:rowOff>
    </xdr:to>
    <xdr:graphicFrame macro="">
      <xdr:nvGraphicFramePr>
        <xdr:cNvPr id="2" name="Diagram 1" descr="Figuren visar marknadsbalansen för matfågel från 1995 till 2025, alltså produktion, import, export, totalkonsumtion och försörjningsgrad. ">
          <a:extLst>
            <a:ext uri="{FF2B5EF4-FFF2-40B4-BE49-F238E27FC236}">
              <a16:creationId xmlns:a16="http://schemas.microsoft.com/office/drawing/2014/main" id="{D47F80D4-9EBB-4302-84E0-5FCD9F5F89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203200</xdr:colOff>
      <xdr:row>7</xdr:row>
      <xdr:rowOff>60324</xdr:rowOff>
    </xdr:from>
    <xdr:to>
      <xdr:col>20</xdr:col>
      <xdr:colOff>19050</xdr:colOff>
      <xdr:row>37</xdr:row>
      <xdr:rowOff>38099</xdr:rowOff>
    </xdr:to>
    <xdr:graphicFrame macro="">
      <xdr:nvGraphicFramePr>
        <xdr:cNvPr id="3" name="Diagram 2" descr="Figuren visar marknadsbalansen för mjölk från 1995 till 2025, alltså produktion, import, export, totalkonsumtion och försörjningsgrad. ">
          <a:extLst>
            <a:ext uri="{FF2B5EF4-FFF2-40B4-BE49-F238E27FC236}">
              <a16:creationId xmlns:a16="http://schemas.microsoft.com/office/drawing/2014/main" id="{F8FA8DD3-4FEF-E3F4-BD17-E17FC3E50C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553861</xdr:colOff>
      <xdr:row>6</xdr:row>
      <xdr:rowOff>148167</xdr:rowOff>
    </xdr:from>
    <xdr:to>
      <xdr:col>20</xdr:col>
      <xdr:colOff>561975</xdr:colOff>
      <xdr:row>34</xdr:row>
      <xdr:rowOff>123824</xdr:rowOff>
    </xdr:to>
    <xdr:graphicFrame macro="">
      <xdr:nvGraphicFramePr>
        <xdr:cNvPr id="3" name="Diagram 2" descr="Figuren visar marknadsbalansen för ägg från 1995 till 2025, alltså produktion, import, export, totalkonsumtion och försörjningsgrad. ">
          <a:extLst>
            <a:ext uri="{FF2B5EF4-FFF2-40B4-BE49-F238E27FC236}">
              <a16:creationId xmlns:a16="http://schemas.microsoft.com/office/drawing/2014/main" id="{7864AF68-1647-C197-381D-3B6798EC99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501650</xdr:colOff>
      <xdr:row>6</xdr:row>
      <xdr:rowOff>96835</xdr:rowOff>
    </xdr:from>
    <xdr:to>
      <xdr:col>19</xdr:col>
      <xdr:colOff>438150</xdr:colOff>
      <xdr:row>33</xdr:row>
      <xdr:rowOff>28574</xdr:rowOff>
    </xdr:to>
    <xdr:graphicFrame macro="">
      <xdr:nvGraphicFramePr>
        <xdr:cNvPr id="2" name="Diagram 1" descr="Figuren visar marknadsbalansen för morot från 1995 till 2025, alltså produktion, import, export, totalkonsumtion och försörjningsgrad. ">
          <a:extLst>
            <a:ext uri="{FF2B5EF4-FFF2-40B4-BE49-F238E27FC236}">
              <a16:creationId xmlns:a16="http://schemas.microsoft.com/office/drawing/2014/main" id="{BF09E53F-930E-4F3D-A4C9-F1F33E7958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454247</xdr:colOff>
      <xdr:row>6</xdr:row>
      <xdr:rowOff>179857</xdr:rowOff>
    </xdr:from>
    <xdr:to>
      <xdr:col>19</xdr:col>
      <xdr:colOff>485775</xdr:colOff>
      <xdr:row>32</xdr:row>
      <xdr:rowOff>76200</xdr:rowOff>
    </xdr:to>
    <xdr:graphicFrame macro="">
      <xdr:nvGraphicFramePr>
        <xdr:cNvPr id="2" name="Diagram 1" descr="Figuren visar marknadsbalansen för matlök från 1995 till 2025, alltså produktion, import, export, totalkonsumtion och försörjningsgrad. ">
          <a:extLst>
            <a:ext uri="{FF2B5EF4-FFF2-40B4-BE49-F238E27FC236}">
              <a16:creationId xmlns:a16="http://schemas.microsoft.com/office/drawing/2014/main" id="{F43EBA7D-F433-49A9-AFF9-2B85000151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6</xdr:col>
      <xdr:colOff>485775</xdr:colOff>
      <xdr:row>8</xdr:row>
      <xdr:rowOff>177798</xdr:rowOff>
    </xdr:from>
    <xdr:to>
      <xdr:col>18</xdr:col>
      <xdr:colOff>676275</xdr:colOff>
      <xdr:row>35</xdr:row>
      <xdr:rowOff>200024</xdr:rowOff>
    </xdr:to>
    <xdr:graphicFrame macro="">
      <xdr:nvGraphicFramePr>
        <xdr:cNvPr id="2" name="Diagram 1" descr="Figuren visar marknadsbalansen för huvudkål från 1995 till 2025, alltså produktion, import, export, totalkonsumtion och försörjningsgrad. ">
          <a:extLst>
            <a:ext uri="{FF2B5EF4-FFF2-40B4-BE49-F238E27FC236}">
              <a16:creationId xmlns:a16="http://schemas.microsoft.com/office/drawing/2014/main" id="{6BE6E00E-3F0C-45F3-95F9-18CD40198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273050</xdr:colOff>
      <xdr:row>6</xdr:row>
      <xdr:rowOff>44451</xdr:rowOff>
    </xdr:from>
    <xdr:to>
      <xdr:col>18</xdr:col>
      <xdr:colOff>457199</xdr:colOff>
      <xdr:row>31</xdr:row>
      <xdr:rowOff>142875</xdr:rowOff>
    </xdr:to>
    <xdr:graphicFrame macro="">
      <xdr:nvGraphicFramePr>
        <xdr:cNvPr id="2" name="Diagram 1" descr="Figuren visar marknadsbalansen för tomat från 1995 till 2025, alltså produktion, import, export, totalkonsumtion och försörjningsgrad. ">
          <a:extLst>
            <a:ext uri="{FF2B5EF4-FFF2-40B4-BE49-F238E27FC236}">
              <a16:creationId xmlns:a16="http://schemas.microsoft.com/office/drawing/2014/main" id="{8132AEDB-419B-485C-89DD-37097FEF0A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6</xdr:col>
      <xdr:colOff>577849</xdr:colOff>
      <xdr:row>6</xdr:row>
      <xdr:rowOff>49210</xdr:rowOff>
    </xdr:from>
    <xdr:to>
      <xdr:col>18</xdr:col>
      <xdr:colOff>676274</xdr:colOff>
      <xdr:row>31</xdr:row>
      <xdr:rowOff>95250</xdr:rowOff>
    </xdr:to>
    <xdr:graphicFrame macro="">
      <xdr:nvGraphicFramePr>
        <xdr:cNvPr id="2" name="Diagram 1" descr="Figuren visar marknadsbalansen för äpple från 1995 till 2025, alltså produktion, import, export, totalkonsumtion och försörjningsgrad. ">
          <a:extLst>
            <a:ext uri="{FF2B5EF4-FFF2-40B4-BE49-F238E27FC236}">
              <a16:creationId xmlns:a16="http://schemas.microsoft.com/office/drawing/2014/main" id="{96A26EB9-CDA9-4956-B9BE-39EC2E7F23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260350</xdr:colOff>
      <xdr:row>7</xdr:row>
      <xdr:rowOff>25400</xdr:rowOff>
    </xdr:from>
    <xdr:to>
      <xdr:col>19</xdr:col>
      <xdr:colOff>295275</xdr:colOff>
      <xdr:row>35</xdr:row>
      <xdr:rowOff>9525</xdr:rowOff>
    </xdr:to>
    <xdr:graphicFrame macro="">
      <xdr:nvGraphicFramePr>
        <xdr:cNvPr id="2" name="Diagram 1" descr="Figuren visar marknadsbalansen för spannmål från 1995 till 2025, alltså produktion, import, export, totalkonsumtion och försörjningsgrad. ">
          <a:extLst>
            <a:ext uri="{FF2B5EF4-FFF2-40B4-BE49-F238E27FC236}">
              <a16:creationId xmlns:a16="http://schemas.microsoft.com/office/drawing/2014/main" id="{122E421D-5A2C-5464-E602-9E099B763E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419100</xdr:colOff>
      <xdr:row>6</xdr:row>
      <xdr:rowOff>184150</xdr:rowOff>
    </xdr:from>
    <xdr:to>
      <xdr:col>20</xdr:col>
      <xdr:colOff>304800</xdr:colOff>
      <xdr:row>34</xdr:row>
      <xdr:rowOff>38100</xdr:rowOff>
    </xdr:to>
    <xdr:graphicFrame macro="">
      <xdr:nvGraphicFramePr>
        <xdr:cNvPr id="2" name="Diagram 1" descr="Figuren visar marknadsbalansen för rapsfrö från 1995 till 2025, alltså produktion, import, export, totalkonsumtion och försörjningsgrad. ">
          <a:extLst>
            <a:ext uri="{FF2B5EF4-FFF2-40B4-BE49-F238E27FC236}">
              <a16:creationId xmlns:a16="http://schemas.microsoft.com/office/drawing/2014/main" id="{34BA2240-D297-8FA2-5355-CDBA3B0802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215899</xdr:colOff>
      <xdr:row>6</xdr:row>
      <xdr:rowOff>76200</xdr:rowOff>
    </xdr:from>
    <xdr:to>
      <xdr:col>19</xdr:col>
      <xdr:colOff>304800</xdr:colOff>
      <xdr:row>30</xdr:row>
      <xdr:rowOff>9526</xdr:rowOff>
    </xdr:to>
    <xdr:graphicFrame macro="">
      <xdr:nvGraphicFramePr>
        <xdr:cNvPr id="2" name="Diagram 1" descr="Figuren visar marknadsbalansen för baljväxter från 1995 till 2025, alltså produktion, import, export, totalkonsumtion och försörjningsgrad. ">
          <a:extLst>
            <a:ext uri="{FF2B5EF4-FFF2-40B4-BE49-F238E27FC236}">
              <a16:creationId xmlns:a16="http://schemas.microsoft.com/office/drawing/2014/main" id="{36445CEE-4742-F61C-A7E3-C4500A653A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368300</xdr:colOff>
      <xdr:row>7</xdr:row>
      <xdr:rowOff>127000</xdr:rowOff>
    </xdr:from>
    <xdr:to>
      <xdr:col>19</xdr:col>
      <xdr:colOff>619125</xdr:colOff>
      <xdr:row>35</xdr:row>
      <xdr:rowOff>76200</xdr:rowOff>
    </xdr:to>
    <xdr:graphicFrame macro="">
      <xdr:nvGraphicFramePr>
        <xdr:cNvPr id="2" name="Diagram 1" descr="Figuren visar marknadsbalansen för matpotatis från 1995 till 2025, alltså produktion, import, export, totalkonsumtion och försörjningsgrad. ">
          <a:extLst>
            <a:ext uri="{FF2B5EF4-FFF2-40B4-BE49-F238E27FC236}">
              <a16:creationId xmlns:a16="http://schemas.microsoft.com/office/drawing/2014/main" id="{2A7D64B3-145D-D553-94B4-85C09A5828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253999</xdr:colOff>
      <xdr:row>6</xdr:row>
      <xdr:rowOff>79373</xdr:rowOff>
    </xdr:from>
    <xdr:to>
      <xdr:col>19</xdr:col>
      <xdr:colOff>571499</xdr:colOff>
      <xdr:row>34</xdr:row>
      <xdr:rowOff>57150</xdr:rowOff>
    </xdr:to>
    <xdr:graphicFrame macro="">
      <xdr:nvGraphicFramePr>
        <xdr:cNvPr id="2" name="Diagram 1" descr="Figuren visar marknadsbalansen för stärkelsepotatis från 1995 till 2025, alltså produktion, import, export, totalkonsumtion och försörjningsgrad. ">
          <a:extLst>
            <a:ext uri="{FF2B5EF4-FFF2-40B4-BE49-F238E27FC236}">
              <a16:creationId xmlns:a16="http://schemas.microsoft.com/office/drawing/2014/main" id="{44489E14-FACA-883E-F2E5-776DABB61D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507999</xdr:colOff>
      <xdr:row>6</xdr:row>
      <xdr:rowOff>184150</xdr:rowOff>
    </xdr:from>
    <xdr:to>
      <xdr:col>19</xdr:col>
      <xdr:colOff>590550</xdr:colOff>
      <xdr:row>35</xdr:row>
      <xdr:rowOff>19050</xdr:rowOff>
    </xdr:to>
    <xdr:graphicFrame macro="">
      <xdr:nvGraphicFramePr>
        <xdr:cNvPr id="2" name="Diagram 1" descr="Figuren visar marknadsbalansen för socker från 1995 till 2025, alltså produktion, import, export, totalkonsumtion och försörjningsgrad. ">
          <a:extLst>
            <a:ext uri="{FF2B5EF4-FFF2-40B4-BE49-F238E27FC236}">
              <a16:creationId xmlns:a16="http://schemas.microsoft.com/office/drawing/2014/main" id="{14477A20-7D31-496A-AD13-6D81539B3A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544511</xdr:colOff>
      <xdr:row>6</xdr:row>
      <xdr:rowOff>82551</xdr:rowOff>
    </xdr:from>
    <xdr:to>
      <xdr:col>20</xdr:col>
      <xdr:colOff>123825</xdr:colOff>
      <xdr:row>35</xdr:row>
      <xdr:rowOff>0</xdr:rowOff>
    </xdr:to>
    <xdr:graphicFrame macro="">
      <xdr:nvGraphicFramePr>
        <xdr:cNvPr id="2" name="Diagram 1" descr="Figuren visar marknadsbalansen för kött toalt från 1995 till 2025, alltså produktion, import, export, totalkonsumtion och försörjningsgrad. ">
          <a:extLst>
            <a:ext uri="{FF2B5EF4-FFF2-40B4-BE49-F238E27FC236}">
              <a16:creationId xmlns:a16="http://schemas.microsoft.com/office/drawing/2014/main" id="{C91B4ABE-6E73-6E1E-E9E7-750F98A6E9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460374</xdr:colOff>
      <xdr:row>7</xdr:row>
      <xdr:rowOff>101600</xdr:rowOff>
    </xdr:from>
    <xdr:to>
      <xdr:col>21</xdr:col>
      <xdr:colOff>228599</xdr:colOff>
      <xdr:row>34</xdr:row>
      <xdr:rowOff>180975</xdr:rowOff>
    </xdr:to>
    <xdr:graphicFrame macro="">
      <xdr:nvGraphicFramePr>
        <xdr:cNvPr id="4" name="Diagram 3" descr="Figuren visar marknadsbalansen för griskött från 1995 till 2025, alltså produktion, import, export, totalkonsumtion och försörjningsgrad. ">
          <a:extLst>
            <a:ext uri="{FF2B5EF4-FFF2-40B4-BE49-F238E27FC236}">
              <a16:creationId xmlns:a16="http://schemas.microsoft.com/office/drawing/2014/main" id="{917AB071-B4F1-4973-916A-0375DEAC5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5D8F1B-4214-45CE-9925-2D6B3EA598A1}" name="Tabell1" displayName="Tabell1" ref="A21:M39" totalsRowShown="0" headerRowDxfId="173" dataDxfId="171" headerRowBorderDxfId="172">
  <autoFilter ref="A21:M39" xr:uid="{CF5D8F1B-4214-45CE-9925-2D6B3EA598A1}"/>
  <tableColumns count="13">
    <tableColumn id="1" xr3:uid="{161E73AA-63DC-4C87-859E-C72D0B376AF8}" name="Råvarugrupp" dataDxfId="170"/>
    <tableColumn id="2" xr3:uid="{0E195C33-D3C7-4114-8CC4-74DDF903AD66}" name="Nivå 2024" dataDxfId="169"/>
    <tableColumn id="10" xr3:uid="{589B28E6-F886-4901-B124-C3ACFE960F7A}" name="2025" dataDxfId="168"/>
    <tableColumn id="9" xr3:uid="{A87F29EF-7815-4A6F-A819-4096C96FC992}" name="2026" dataDxfId="167"/>
    <tableColumn id="8" xr3:uid="{8260D7DB-3A0D-4F99-934A-264525047D3A}" name="2027" dataDxfId="166"/>
    <tableColumn id="7" xr3:uid="{4E1D7DCA-E2AF-4CD1-9334-45C3DA8193C0}" name="2028" dataDxfId="165"/>
    <tableColumn id="6" xr3:uid="{A960CA69-59EC-4221-8A83-9E7714E874CD}" name="2029" dataDxfId="164"/>
    <tableColumn id="3" xr3:uid="{00B7D731-6C5C-498A-A374-70D6C3C725E3}" name="Delmål 2030" dataDxfId="163"/>
    <tableColumn id="17" xr3:uid="{DA4FCD5D-5818-4A2E-9C0C-FD57A0772C06}" name="2031" dataDxfId="162"/>
    <tableColumn id="18" xr3:uid="{9A693A42-5EAB-4EAA-B417-4BA8D680D759}" name="2032" dataDxfId="161"/>
    <tableColumn id="19" xr3:uid="{7DAC9B75-E152-40B5-B623-8C69617324E0}" name="2033" dataDxfId="160"/>
    <tableColumn id="14" xr3:uid="{3F3BBFDD-A7F9-4166-8639-ABD6C4ACD51F}" name="2034" dataDxfId="159"/>
    <tableColumn id="4" xr3:uid="{F90E198E-B8A0-4ABC-9F94-EF3A34E1DC8D}" name="Slutmål 2035" dataDxfId="158"/>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53BE52D-2C93-4732-9094-3C0E92217CFF}" name="Helårsbalans4" displayName="Helårsbalans4" ref="A7:F48" totalsRowShown="0" headerRowDxfId="99" dataDxfId="97" headerRowBorderDxfId="98" tableBorderDxfId="96">
  <autoFilter ref="A7:F48" xr:uid="{9DD1B929-5D23-4552-BFD9-DA97B4543C16}"/>
  <tableColumns count="6">
    <tableColumn id="1" xr3:uid="{7EAC3028-0A20-4DB8-B9A3-E7D971E28A20}" name="År" dataDxfId="95"/>
    <tableColumn id="2" xr3:uid="{24718C0E-32BF-4896-BDB9-4C846107C4DE}" name="Produktion" dataDxfId="94"/>
    <tableColumn id="3" xr3:uid="{18A47FC4-3803-42FC-9C09-A10D597808F9}" name="Import" dataDxfId="93"/>
    <tableColumn id="4" xr3:uid="{1263D127-9779-4959-A545-D6626D8C020B}" name="Export" dataDxfId="92"/>
    <tableColumn id="5" xr3:uid="{0231D08E-A771-419C-8260-9D938BD4A478}" name="Totalkonsumtion" dataDxfId="91"/>
    <tableColumn id="6" xr3:uid="{EB8F4276-A5F0-4A1D-845B-064FD9C62A00}" name="Försörjningsgrad" dataDxfId="90" dataCellStyle="Procent">
      <calculatedColumnFormula>SUM(Helårsbalans4[[#This Row],[Produktion]]/Helårsbalans4[[#This Row],[Totalkonsumtion]])</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56D8AB0-2813-451A-854C-A4A0452A1764}" name="Helårsbalans7" displayName="Helårsbalans7" ref="A7:F48" totalsRowShown="0" headerRowDxfId="89" dataDxfId="87" headerRowBorderDxfId="88" tableBorderDxfId="86">
  <autoFilter ref="A7:F48" xr:uid="{3F420288-8868-4C42-802D-52CB03C300EB}"/>
  <tableColumns count="6">
    <tableColumn id="1" xr3:uid="{1ADDEDF5-44C0-4CAF-B594-9816DA67C2F7}" name="År" dataDxfId="85"/>
    <tableColumn id="2" xr3:uid="{0174262B-3E96-4074-9E5C-2DC719200E53}" name="Produktion" dataDxfId="84"/>
    <tableColumn id="3" xr3:uid="{08E2E4D8-5999-4BBF-8AA2-6259CF25B02E}" name="Import" dataDxfId="83"/>
    <tableColumn id="4" xr3:uid="{5200AA4B-0FE1-4D93-93A4-DFA0ADEFCC9A}" name="Export" dataDxfId="82"/>
    <tableColumn id="5" xr3:uid="{1E28ACD8-1702-4E40-A763-FB6DF299A10D}" name="Totalkonsumtion" dataDxfId="81"/>
    <tableColumn id="6" xr3:uid="{569EC648-39FB-4EF0-9C3B-88D3E73DBA5B}" name="Försörjningsgrad" dataDxfId="80" dataCellStyle="Procent"/>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0000000}" name="Helårsbalans" displayName="Helårsbalans" ref="A7:F48" totalsRowShown="0" headerRowDxfId="79" dataDxfId="77" headerRowBorderDxfId="78" tableBorderDxfId="76">
  <autoFilter ref="A7:F48" xr:uid="{00000000-0009-0000-0100-00000F000000}"/>
  <tableColumns count="6">
    <tableColumn id="1" xr3:uid="{00000000-0010-0000-0000-000001000000}" name="År" dataDxfId="75"/>
    <tableColumn id="2" xr3:uid="{00000000-0010-0000-0000-000002000000}" name="Produktion" dataDxfId="74"/>
    <tableColumn id="3" xr3:uid="{00000000-0010-0000-0000-000003000000}" name="Import" dataDxfId="73"/>
    <tableColumn id="4" xr3:uid="{00000000-0010-0000-0000-000004000000}" name="Export" dataDxfId="72"/>
    <tableColumn id="5" xr3:uid="{00000000-0010-0000-0000-000005000000}" name="Totalkonsumtion" dataDxfId="71"/>
    <tableColumn id="6" xr3:uid="{00000000-0010-0000-0000-000006000000}" name="Försörjningsgrad" dataDxfId="70"/>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1DC2969-588F-42E3-A97A-6B35B05F4B7A}" name="Helårsbalans5" displayName="Helårsbalans5" ref="A7:F48" totalsRowShown="0" headerRowDxfId="69" dataDxfId="67" headerRowBorderDxfId="68" tableBorderDxfId="66">
  <autoFilter ref="A7:F48" xr:uid="{4C8FE02F-9BBC-4290-8566-862987E1FAFA}"/>
  <tableColumns count="6">
    <tableColumn id="1" xr3:uid="{F039A1F0-AA81-45AB-837C-65EE16C79A5E}" name="År" dataDxfId="65"/>
    <tableColumn id="2" xr3:uid="{88690D1B-99FA-45E0-8407-C5236F6E53A6}" name="Produktion" dataDxfId="64"/>
    <tableColumn id="3" xr3:uid="{0406F769-5627-4D7C-AC5F-D24123F0DA26}" name="Import" dataDxfId="63"/>
    <tableColumn id="4" xr3:uid="{4EEE5F04-7111-4455-9A62-09AA756BDE8D}" name="Export" dataDxfId="62"/>
    <tableColumn id="5" xr3:uid="{614B2169-4959-4503-93D9-14C59D1ECEB2}" name="Totalkonsumtion" dataDxfId="61"/>
    <tableColumn id="6" xr3:uid="{AA32310B-A96C-4B3A-84FD-8128304D6A34}" name="Försörjningsgrad" dataDxfId="60" dataCellStyle="Procent"/>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4FE42D6-8D58-438A-AB61-DC31B939B632}" name="Helårsbalansmjölkekvivalenter" displayName="Helårsbalansmjölkekvivalenter" ref="A7:F48" totalsRowShown="0" headerRowDxfId="59" dataDxfId="57" headerRowBorderDxfId="58" tableBorderDxfId="56">
  <autoFilter ref="A7:F48" xr:uid="{01044B9E-5983-497E-9A84-F6112D78336B}"/>
  <tableColumns count="6">
    <tableColumn id="1" xr3:uid="{DE2E537B-1764-4F42-8E2A-BB585011A5F9}" name="År" dataDxfId="55"/>
    <tableColumn id="3" xr3:uid="{AF18EF32-92FD-4607-BFA9-7BF7980A36C9}" name="Invägd mjölk" dataDxfId="54"/>
    <tableColumn id="4" xr3:uid="{21E3DE6A-43AD-4F31-9D67-BC6BB0FB7AC5}" name="Import" dataDxfId="53"/>
    <tableColumn id="5" xr3:uid="{9CAFAE09-053E-49C6-82D8-3DD3AC9FA5B2}" name="Export" dataDxfId="52"/>
    <tableColumn id="6" xr3:uid="{A58E5711-5869-4ED2-9B59-88819B46D4DB}" name="Totalkonsumtion" dataDxfId="51"/>
    <tableColumn id="7" xr3:uid="{B43FFC74-165D-4DFC-BF46-218F09704D5E}" name="Försörjningsgrad" dataDxfId="50"/>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F57BAE6-ED46-46CB-B4FE-13C0B70EEA00}" name="Helårsbalans8" displayName="Helårsbalans8" ref="A7:F48" totalsRowShown="0" headerRowDxfId="49" dataDxfId="47" headerRowBorderDxfId="48" tableBorderDxfId="46">
  <autoFilter ref="A7:F48" xr:uid="{6C342B38-FB77-426B-99C2-77778F7EB751}"/>
  <tableColumns count="6">
    <tableColumn id="1" xr3:uid="{7E8599DC-03F2-4CE2-958C-E2DA6C4FDC8D}" name="År" dataDxfId="45"/>
    <tableColumn id="2" xr3:uid="{A62F2A2A-1340-4129-9F53-A023152D1140}" name="Produktion" dataDxfId="44"/>
    <tableColumn id="3" xr3:uid="{FD215B46-3C11-4514-9748-BAC206FB5897}" name="Import" dataDxfId="43"/>
    <tableColumn id="4" xr3:uid="{3B1887F3-CE60-4C4E-91CB-0494778F3E73}" name="Export" dataDxfId="42"/>
    <tableColumn id="5" xr3:uid="{F4A578E9-D600-45B1-810C-25858FCB0158}" name="Totalkonsumtion" dataDxfId="41"/>
    <tableColumn id="6" xr3:uid="{91915A8A-B9A5-40FC-9E06-812E924AF5C5}" name="Försörjningsgrad" dataDxfId="4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FC2EC56-0EF5-4362-BECD-C7423DBF3B32}" name="Tabell19" displayName="Tabell19" ref="A7:F41" totalsRowShown="0" headerRowDxfId="39" dataDxfId="38">
  <autoFilter ref="A7:F41" xr:uid="{2FC2EC56-0EF5-4362-BECD-C7423DBF3B32}"/>
  <tableColumns count="6">
    <tableColumn id="1" xr3:uid="{099E9F39-B860-4E0F-8D36-FFCA1D409256}" name="År" dataDxfId="37"/>
    <tableColumn id="2" xr3:uid="{3EAA7680-6C2F-4E87-9E4E-BF42EDBA6B66}" name="Produktion" dataDxfId="36"/>
    <tableColumn id="3" xr3:uid="{B6ED84FB-2FF3-45B1-8A2A-6DA6819594F0}" name="Import" dataDxfId="35"/>
    <tableColumn id="4" xr3:uid="{96B269C7-C6BA-464A-88D6-D49243E62487}" name="Export" dataDxfId="34"/>
    <tableColumn id="5" xr3:uid="{DE5BBC61-D0D6-4924-BED7-74D91EADC910}" name="Totalkonsumtion" dataDxfId="33"/>
    <tableColumn id="6" xr3:uid="{39019DB1-ABCE-4841-ADC8-0BF17C9C4419}" name="Försörjningsgrad" dataDxfId="32" dataCellStyle="Procent"/>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BC17339-445D-463B-8622-B90ABA2B4C00}" name="Tabell23" displayName="Tabell23" ref="A7:F41" totalsRowShown="0" headerRowDxfId="31" dataDxfId="30">
  <autoFilter ref="A7:F41" xr:uid="{DBC17339-445D-463B-8622-B90ABA2B4C00}"/>
  <tableColumns count="6">
    <tableColumn id="1" xr3:uid="{1D557562-4762-453B-9916-69D9F4BBC982}" name="År" dataDxfId="29"/>
    <tableColumn id="2" xr3:uid="{01504B22-DB7B-4224-945B-81CD73C4418C}" name="Produktion" dataDxfId="28"/>
    <tableColumn id="3" xr3:uid="{CD528751-29E0-4F9D-8E82-CBB3D8DF2401}" name="Import" dataDxfId="27"/>
    <tableColumn id="4" xr3:uid="{85FF2143-6903-4AD3-93C7-6F337E849500}" name="Export" dataDxfId="26"/>
    <tableColumn id="5" xr3:uid="{A6FDF4D7-037D-4184-8A2C-56D3F09A6FB4}" name="Totalkonsumtion" dataDxfId="25">
      <calculatedColumnFormula>SUM(B8+C8-D8)</calculatedColumnFormula>
    </tableColumn>
    <tableColumn id="6" xr3:uid="{035B5404-91F3-41BA-9AB9-57C26643E431}" name="Försörjningsgrad" dataDxfId="24" dataCellStyle="Procent">
      <calculatedColumnFormula>SUM(B8/E8)</calculatedColumnFormula>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5C0D0D6-1FCB-4B20-99C5-0B56627C3AE4}" name="Tabell20" displayName="Tabell20" ref="A8:F42" totalsRowShown="0" headerRowDxfId="23" dataDxfId="22">
  <autoFilter ref="A8:F42" xr:uid="{B5C0D0D6-1FCB-4B20-99C5-0B56627C3AE4}"/>
  <tableColumns count="6">
    <tableColumn id="1" xr3:uid="{360218CD-DDDA-46D3-A260-8C262EFAEEFF}" name="År" dataDxfId="21"/>
    <tableColumn id="2" xr3:uid="{5B6E08D6-73AF-4194-A2BC-D9C65DF3FECD}" name="Produktion" dataDxfId="20"/>
    <tableColumn id="3" xr3:uid="{BC339FC7-2750-4D26-855E-5DBFF2AB007C}" name="Import" dataDxfId="19"/>
    <tableColumn id="4" xr3:uid="{D11CE93F-EBBC-43AF-8A8E-2C9F8CA1EED2}" name="Export" dataDxfId="18"/>
    <tableColumn id="5" xr3:uid="{B56B4E4D-5B90-4319-834F-B1BC8545DC88}" name="Totalkonsumtion" dataDxfId="17">
      <calculatedColumnFormula>SUM(B9+C9-D9)</calculatedColumnFormula>
    </tableColumn>
    <tableColumn id="6" xr3:uid="{2F0A261A-73C7-40E1-A9AA-412D2D8DE7FD}" name="Försörjningsgrad" dataDxfId="16" dataCellStyle="Procent">
      <calculatedColumnFormula>SUM(B9/E9)</calculatedColumnFormula>
    </tableColumn>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2280ACD-DADF-4B25-8015-0C4ABE535FCF}" name="Tabell21" displayName="Tabell21" ref="A7:F41" totalsRowShown="0" headerRowDxfId="15" dataDxfId="14">
  <autoFilter ref="A7:F41" xr:uid="{62280ACD-DADF-4B25-8015-0C4ABE535FCF}"/>
  <tableColumns count="6">
    <tableColumn id="1" xr3:uid="{DA43B847-0A91-44A6-B942-950E00239FD3}" name="År" dataDxfId="13"/>
    <tableColumn id="2" xr3:uid="{CE7FE114-86F1-4D46-8702-095C328592B1}" name="Produktion" dataDxfId="12"/>
    <tableColumn id="3" xr3:uid="{6AFE8F65-C57C-4447-90F7-87BE43AECF55}" name="Import" dataDxfId="11"/>
    <tableColumn id="4" xr3:uid="{DA08CB24-10D0-4FA0-8513-28CD35D46D19}" name="Export" dataDxfId="10"/>
    <tableColumn id="5" xr3:uid="{4D83DA46-B2D8-497D-8BDE-82932D6EAC97}" name="Totalkonsumtion" dataDxfId="9">
      <calculatedColumnFormula>SUM(B8+C8-D8)</calculatedColumnFormula>
    </tableColumn>
    <tableColumn id="6" xr3:uid="{5D5D0808-40F2-453F-AB7F-624A90E99E5A}" name="Försörjningsgrad" dataDxfId="8" dataCellStyle="Procent">
      <calculatedColumnFormula>SUM(B8/E8)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99036C0-F2BC-4E1C-9718-67013FE6E3A2}" name="Tabell115" displayName="Tabell115" ref="A79:F97" totalsRowShown="0" headerRowDxfId="157" dataDxfId="155" headerRowBorderDxfId="156">
  <autoFilter ref="A79:F97" xr:uid="{A99036C0-F2BC-4E1C-9718-67013FE6E3A2}"/>
  <tableColumns count="6">
    <tableColumn id="1" xr3:uid="{11CC6C7E-6C32-427B-8E48-F619F3F23613}" name="Råvarugrupp" dataDxfId="154"/>
    <tableColumn id="2" xr3:uid="{574B92B0-BDA7-4B03-B820-B25C0414A208}" name="Nivå 2024, procent" dataDxfId="153"/>
    <tableColumn id="10" xr3:uid="{4D217F84-96DD-4805-AE41-0920E1F29AAE}" name="Utfall 2025, procent" dataDxfId="152"/>
    <tableColumn id="9" xr3:uid="{9B4B36F6-87CC-4798-A51D-C44FDCD914E5}" name="Förändring, procent-enheter" dataDxfId="151" dataCellStyle="Procent">
      <calculatedColumnFormula>SUM(C80-B80)</calculatedColumnFormula>
    </tableColumn>
    <tableColumn id="3" xr3:uid="{E7DD5C1F-E97F-4543-9C7C-170A86385A98}" name="Delmål 2030, procent" dataDxfId="150"/>
    <tableColumn id="4" xr3:uid="{50746AD5-61FC-44D4-97E8-D2CC329BB3FE}" name="Slutmål 2035, procent" dataDxfId="149"/>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5C7A984-0100-4CCC-8DB0-A423A9A0D6DB}" name="Tabell22" displayName="Tabell22" ref="A7:F41" totalsRowShown="0" headerRowDxfId="7" dataDxfId="6">
  <autoFilter ref="A7:F41" xr:uid="{D5C7A984-0100-4CCC-8DB0-A423A9A0D6DB}"/>
  <tableColumns count="6">
    <tableColumn id="1" xr3:uid="{EB95DB35-DC4D-4AD7-8240-F4AEE50D77B3}" name="År" dataDxfId="5"/>
    <tableColumn id="2" xr3:uid="{6DE45874-91A0-4716-BE37-67719A823981}" name="Produktion" dataDxfId="4"/>
    <tableColumn id="3" xr3:uid="{AAB34B6C-2808-4FC9-B627-FB4685020416}" name="Import" dataDxfId="3"/>
    <tableColumn id="4" xr3:uid="{F39B47E0-2E5D-45C4-BAAD-FB7966E4694B}" name="Export" dataDxfId="2"/>
    <tableColumn id="5" xr3:uid="{E2A90E8D-49CA-40D8-A233-CB19DF0561DB}" name="Totalkonsumtion" dataDxfId="1">
      <calculatedColumnFormula>SUM(B8+C8-D8)</calculatedColumnFormula>
    </tableColumn>
    <tableColumn id="6" xr3:uid="{E34FA439-357D-40E3-AEFA-49DEA95FFB78}" name="Försörjningsgrad" dataDxfId="0" dataCellStyle="Procent">
      <calculatedColumnFormula>SUM(B8/E8)</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757E855-AF61-4A83-8DCE-0F2139A4DCF0}" name="Tabell2" displayName="Tabell2" ref="A7:F48" totalsRowShown="0" headerRowDxfId="148" dataDxfId="147">
  <autoFilter ref="A7:F48" xr:uid="{E757E855-AF61-4A83-8DCE-0F2139A4DCF0}"/>
  <tableColumns count="6">
    <tableColumn id="1" xr3:uid="{6C846BB4-EEFF-4F99-B57A-B1851206FC65}" name="År" dataDxfId="146"/>
    <tableColumn id="2" xr3:uid="{EA5AFED9-430C-4347-9E9E-8F410714BEE4}" name="Produktion" dataDxfId="145"/>
    <tableColumn id="3" xr3:uid="{1C4203D8-6CAB-45ED-AF74-D7AAD42DAC15}" name="Import" dataDxfId="144"/>
    <tableColumn id="4" xr3:uid="{930C2FA3-D2EF-4755-AE68-D63D33735A8A}" name="Export" dataDxfId="143"/>
    <tableColumn id="5" xr3:uid="{6C91BD62-E478-4B0F-A930-8304CEF1A803}" name="Totalkonsumtion" dataDxfId="142"/>
    <tableColumn id="6" xr3:uid="{12EE0B99-B10C-4B2B-AB74-E95A5C46F27D}" name="Försörjningsgrad" dataDxfId="141" dataCellStyle="Procen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429BA68-7E53-48C1-A637-1ABD5511A558}" name="Tabell210" displayName="Tabell210" ref="A7:F48" totalsRowShown="0" headerRowDxfId="140" dataDxfId="139">
  <autoFilter ref="A7:F48" xr:uid="{2429BA68-7E53-48C1-A637-1ABD5511A558}"/>
  <tableColumns count="6">
    <tableColumn id="1" xr3:uid="{B5363BEA-9265-429C-B264-FF28314F2623}" name="År" dataDxfId="138"/>
    <tableColumn id="2" xr3:uid="{ED016070-0C4C-40F8-A178-D8C7063CC9AE}" name="Produktion" dataDxfId="137"/>
    <tableColumn id="3" xr3:uid="{2892C548-05D3-49D3-8411-1C942B775862}" name="Import" dataDxfId="136"/>
    <tableColumn id="4" xr3:uid="{E2D841FE-598F-4F1C-9465-57A1417CF247}" name="Export" dataDxfId="135"/>
    <tableColumn id="5" xr3:uid="{917AF313-9914-4D2C-9870-7B297826FD85}" name="Totalkonsumtion" dataDxfId="134"/>
    <tableColumn id="6" xr3:uid="{491B1540-3034-4570-98DA-54397FF9182A}" name="Försörjningsgrad" dataDxfId="133" dataCellStyle="Pro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0422164-F2B7-431D-892F-8DCB97767BDD}" name="Tabell211" displayName="Tabell211" ref="A7:F28" totalsRowShown="0" headerRowDxfId="132" dataDxfId="131">
  <autoFilter ref="A7:F28" xr:uid="{C0422164-F2B7-431D-892F-8DCB97767BDD}"/>
  <tableColumns count="6">
    <tableColumn id="1" xr3:uid="{C946AF4A-4B40-4385-83E0-57A333D0AC5F}" name="År" dataDxfId="130"/>
    <tableColumn id="2" xr3:uid="{5B5C65C7-5B01-4D92-A325-AFC67778EB5C}" name="Produktion" dataDxfId="129"/>
    <tableColumn id="3" xr3:uid="{EF8E7360-93E7-448A-B938-73FC0BEE3ECC}" name="Import" dataDxfId="128"/>
    <tableColumn id="4" xr3:uid="{67573F4B-DD36-4C15-984C-32CC03C03637}" name="Export" dataDxfId="127"/>
    <tableColumn id="5" xr3:uid="{D69C5F0F-55FA-48DA-8C42-C17AB9615AB2}" name="Totalkonsumtion" dataDxfId="126"/>
    <tableColumn id="6" xr3:uid="{CDAFFA6C-05F7-4DBC-945D-740C5736756E}" name="Försörjningsgrad" dataDxfId="125" dataCellStyle="Procent"/>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DF950D1-3666-40A9-B5EC-FD72332C809B}" name="Tabell212" displayName="Tabell212" ref="A7:F48" totalsRowShown="0" headerRowDxfId="181" dataDxfId="180">
  <autoFilter ref="A7:F48" xr:uid="{7DF950D1-3666-40A9-B5EC-FD72332C809B}"/>
  <tableColumns count="6">
    <tableColumn id="1" xr3:uid="{BBBC0612-2042-4233-B651-97713826B82B}" name="År" dataDxfId="179"/>
    <tableColumn id="2" xr3:uid="{3E9D8F5E-4EF9-4786-84E4-5A9561078AB6}" name="Produktion" dataDxfId="178"/>
    <tableColumn id="3" xr3:uid="{C795A54D-A100-414F-AB0F-3A9DA701B149}" name="Import" dataDxfId="177"/>
    <tableColumn id="4" xr3:uid="{788196F5-0071-4C4E-95E1-A6AD637D1647}" name="Export" dataDxfId="176"/>
    <tableColumn id="5" xr3:uid="{023B4066-1C15-4E0C-A9B5-B85D5F853A87}" name="Totalkonsumtion" dataDxfId="175"/>
    <tableColumn id="6" xr3:uid="{FA36FCDF-643D-497D-A102-00CE82454BC9}" name="Försörjningsgrad" dataDxfId="174" dataCellStyle="Procent"/>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4C5890B-82C5-400B-961F-7517D4B27EE6}" name="Tabell213" displayName="Tabell213" ref="A7:F48" totalsRowShown="0" headerRowDxfId="124" dataDxfId="123">
  <autoFilter ref="A7:F48" xr:uid="{04C5890B-82C5-400B-961F-7517D4B27EE6}"/>
  <tableColumns count="6">
    <tableColumn id="1" xr3:uid="{0A354EEB-69ED-4636-B385-84876FD319B4}" name="År" dataDxfId="122"/>
    <tableColumn id="2" xr3:uid="{F6B6A6D9-B346-4A57-8CAE-B5FFB750CA3E}" name="Produktion" dataDxfId="121"/>
    <tableColumn id="3" xr3:uid="{C5471BC4-9F8C-469D-BCAE-6A6C6BB30BF4}" name="Import" dataDxfId="120"/>
    <tableColumn id="4" xr3:uid="{AD614E9D-544A-4C76-AC90-E530F87C5089}" name="Export" dataDxfId="119"/>
    <tableColumn id="5" xr3:uid="{2C55E890-218D-4EA4-95BC-7CC40D68DB9C}" name="Totalkonsumtion" dataDxfId="118"/>
    <tableColumn id="6" xr3:uid="{A65EF520-DEC8-4A0B-938F-7D42858F5666}" name="Försörjningsgrad" dataDxfId="117" dataCellStyle="Procent"/>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E35EF1C-146D-4519-9320-086E1949C06E}" name="Tabell214" displayName="Tabell214" ref="A7:F48" totalsRowShown="0" headerRowDxfId="116" dataDxfId="115">
  <autoFilter ref="A7:F48" xr:uid="{3E35EF1C-146D-4519-9320-086E1949C06E}"/>
  <tableColumns count="6">
    <tableColumn id="1" xr3:uid="{9822ABA7-C11C-4571-BB33-D1257D94FB05}" name="År" dataDxfId="114"/>
    <tableColumn id="2" xr3:uid="{DCB6AAF8-287B-4D23-B148-74E7B0411B89}" name="Produktion" dataDxfId="113"/>
    <tableColumn id="3" xr3:uid="{0D7909A3-CA6B-4E9D-9C29-F3A6D9F0F735}" name="Import" dataDxfId="112"/>
    <tableColumn id="4" xr3:uid="{4DDAC085-86A7-47AA-8089-854DB8EA8F40}" name="Export" dataDxfId="111"/>
    <tableColumn id="5" xr3:uid="{85B8E5F3-8962-43B9-86FF-ADC734D56757}" name="Totalkonsumtion" dataDxfId="110"/>
    <tableColumn id="6" xr3:uid="{C06B2E5C-DA49-4E47-A25E-3E8C7A8041D2}" name="Försörjningsgrad" dataDxfId="109" dataCellStyle="Procent"/>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E86D7CC-BC3B-40C3-B242-D7615094C33D}" name="Tabell8" displayName="Tabell8" ref="A7:F48" totalsRowShown="0" headerRowDxfId="108" dataDxfId="106" headerRowBorderDxfId="107">
  <autoFilter ref="A7:F48" xr:uid="{0E86D7CC-BC3B-40C3-B242-D7615094C33D}"/>
  <tableColumns count="6">
    <tableColumn id="1" xr3:uid="{DB4004E2-586C-4225-8469-62379F45F7B7}" name="År" dataDxfId="105"/>
    <tableColumn id="2" xr3:uid="{76D5DEAD-13E7-4762-ABCB-3B63B7182D62}" name="Produktion" dataDxfId="104"/>
    <tableColumn id="3" xr3:uid="{D5BDCC50-B627-4C8E-B612-156E9315C03A}" name="Import" dataDxfId="103"/>
    <tableColumn id="4" xr3:uid="{10EF7786-0E6C-4C2C-AE95-85CB874C2B7B}" name="Export" dataDxfId="102"/>
    <tableColumn id="5" xr3:uid="{3079AB0D-7728-46F8-BD55-FF255EE49FC5}" name="Totalkonsumtion" dataDxfId="101"/>
    <tableColumn id="6" xr3:uid="{EB6D69B5-5541-4E9D-B1DB-C4AFB4EE2DD3}" name="Försörjningsgrad" dataDxfId="100" dataCellStyle="Procent"/>
  </tableColumns>
  <tableStyleInfo name="TableStyleLight9" showFirstColumn="0" showLastColumn="0" showRowStripes="1" showColumnStripes="0"/>
</table>
</file>

<file path=xl/theme/theme1.xml><?xml version="1.0" encoding="utf-8"?>
<a:theme xmlns:a="http://schemas.openxmlformats.org/drawingml/2006/main" name="Jordbruksverket">
  <a:themeElements>
    <a:clrScheme name="Jordbruksverket">
      <a:dk1>
        <a:sysClr val="windowText" lastClr="000000"/>
      </a:dk1>
      <a:lt1>
        <a:sysClr val="window" lastClr="FFFFFF"/>
      </a:lt1>
      <a:dk2>
        <a:srgbClr val="44546A"/>
      </a:dk2>
      <a:lt2>
        <a:srgbClr val="E7E6E6"/>
      </a:lt2>
      <a:accent1>
        <a:srgbClr val="93C01B"/>
      </a:accent1>
      <a:accent2>
        <a:srgbClr val="50BDED"/>
      </a:accent2>
      <a:accent3>
        <a:srgbClr val="F7921E"/>
      </a:accent3>
      <a:accent4>
        <a:srgbClr val="ED1C24"/>
      </a:accent4>
      <a:accent5>
        <a:srgbClr val="734105"/>
      </a:accent5>
      <a:accent6>
        <a:srgbClr val="E8B909"/>
      </a:accent6>
      <a:hlink>
        <a:srgbClr val="2F5496"/>
      </a:hlink>
      <a:folHlink>
        <a:srgbClr val="2F54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9.bin"/><Relationship Id="rId4" Type="http://schemas.openxmlformats.org/officeDocument/2006/relationships/table" Target="../tables/table12.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F94B4-21A6-4859-89C4-ED357B3CC205}">
  <dimension ref="A1:M97"/>
  <sheetViews>
    <sheetView tabSelected="1" topLeftCell="A76" zoomScaleNormal="100" workbookViewId="0">
      <selection activeCell="I86" sqref="I86"/>
    </sheetView>
  </sheetViews>
  <sheetFormatPr defaultColWidth="8.58203125" defaultRowHeight="12.5" x14ac:dyDescent="0.25"/>
  <cols>
    <col min="1" max="1" width="27.9140625" style="17" customWidth="1"/>
    <col min="2" max="2" width="12.5" style="17" customWidth="1"/>
    <col min="3" max="3" width="11.75" style="17" customWidth="1"/>
    <col min="4" max="4" width="12.58203125" style="17" customWidth="1"/>
    <col min="5" max="5" width="13.1640625" style="17" customWidth="1"/>
    <col min="6" max="6" width="13.5" style="17" customWidth="1"/>
    <col min="7" max="7" width="9.33203125" style="17" bestFit="1" customWidth="1"/>
    <col min="8" max="8" width="16.5" style="17" bestFit="1" customWidth="1"/>
    <col min="9" max="12" width="9.33203125" style="17" bestFit="1" customWidth="1"/>
    <col min="13" max="13" width="17.33203125" style="17" bestFit="1" customWidth="1"/>
    <col min="14" max="16384" width="8.58203125" style="17"/>
  </cols>
  <sheetData>
    <row r="1" spans="1:1" ht="16.5" x14ac:dyDescent="0.35">
      <c r="A1" s="28" t="s">
        <v>107</v>
      </c>
    </row>
    <row r="20" spans="1:13" ht="13" thickBot="1" x14ac:dyDescent="0.3">
      <c r="A20" s="109"/>
      <c r="B20" s="109"/>
      <c r="C20" s="109"/>
      <c r="D20" s="109"/>
      <c r="E20" s="109"/>
      <c r="F20" s="109"/>
      <c r="G20" s="109"/>
      <c r="H20" s="109"/>
      <c r="I20" s="109"/>
      <c r="J20" s="109"/>
      <c r="K20" s="109"/>
      <c r="L20" s="109"/>
      <c r="M20" s="109"/>
    </row>
    <row r="21" spans="1:13" ht="15.5" x14ac:dyDescent="0.35">
      <c r="A21" s="99" t="s">
        <v>120</v>
      </c>
      <c r="B21" s="107" t="s">
        <v>119</v>
      </c>
      <c r="C21" s="108" t="s">
        <v>55</v>
      </c>
      <c r="D21" s="108" t="s">
        <v>56</v>
      </c>
      <c r="E21" s="108" t="s">
        <v>57</v>
      </c>
      <c r="F21" s="108" t="s">
        <v>58</v>
      </c>
      <c r="G21" s="108" t="s">
        <v>59</v>
      </c>
      <c r="H21" s="107" t="s">
        <v>96</v>
      </c>
      <c r="I21" s="108" t="s">
        <v>61</v>
      </c>
      <c r="J21" s="108" t="s">
        <v>62</v>
      </c>
      <c r="K21" s="108" t="s">
        <v>63</v>
      </c>
      <c r="L21" s="108" t="s">
        <v>64</v>
      </c>
      <c r="M21" s="107" t="s">
        <v>97</v>
      </c>
    </row>
    <row r="22" spans="1:13" ht="15.5" x14ac:dyDescent="0.35">
      <c r="A22" s="15" t="s">
        <v>35</v>
      </c>
      <c r="B22" s="91">
        <v>115</v>
      </c>
      <c r="C22" s="106">
        <v>150</v>
      </c>
      <c r="D22" s="106"/>
      <c r="E22" s="106"/>
      <c r="F22" s="106"/>
      <c r="G22" s="106"/>
      <c r="H22" s="91">
        <v>127</v>
      </c>
      <c r="I22" s="106"/>
      <c r="J22" s="106"/>
      <c r="K22" s="106"/>
      <c r="L22" s="106"/>
      <c r="M22" s="91">
        <v>140</v>
      </c>
    </row>
    <row r="23" spans="1:13" ht="15.5" x14ac:dyDescent="0.35">
      <c r="A23" s="15" t="s">
        <v>36</v>
      </c>
      <c r="B23" s="91">
        <v>85</v>
      </c>
      <c r="C23" s="106">
        <v>93</v>
      </c>
      <c r="D23" s="106"/>
      <c r="E23" s="106"/>
      <c r="F23" s="106"/>
      <c r="G23" s="106"/>
      <c r="H23" s="91">
        <v>98</v>
      </c>
      <c r="I23" s="106"/>
      <c r="J23" s="106"/>
      <c r="K23" s="106"/>
      <c r="L23" s="106"/>
      <c r="M23" s="91">
        <v>110</v>
      </c>
    </row>
    <row r="24" spans="1:13" ht="15.5" x14ac:dyDescent="0.35">
      <c r="A24" s="15" t="s">
        <v>37</v>
      </c>
      <c r="B24" s="91">
        <v>97</v>
      </c>
      <c r="C24" s="106">
        <v>98</v>
      </c>
      <c r="D24" s="106"/>
      <c r="E24" s="106"/>
      <c r="F24" s="106"/>
      <c r="G24" s="106"/>
      <c r="H24" s="91">
        <v>106</v>
      </c>
      <c r="I24" s="106"/>
      <c r="J24" s="106"/>
      <c r="K24" s="106"/>
      <c r="L24" s="106"/>
      <c r="M24" s="91">
        <v>115</v>
      </c>
    </row>
    <row r="25" spans="1:13" ht="15.5" x14ac:dyDescent="0.35">
      <c r="A25" s="15" t="s">
        <v>38</v>
      </c>
      <c r="B25" s="91">
        <v>92</v>
      </c>
      <c r="C25" s="106">
        <v>90</v>
      </c>
      <c r="D25" s="106"/>
      <c r="E25" s="106"/>
      <c r="F25" s="106"/>
      <c r="G25" s="106"/>
      <c r="H25" s="91">
        <v>96</v>
      </c>
      <c r="I25" s="106"/>
      <c r="J25" s="106"/>
      <c r="K25" s="106"/>
      <c r="L25" s="106"/>
      <c r="M25" s="91">
        <v>100</v>
      </c>
    </row>
    <row r="26" spans="1:13" ht="15.5" x14ac:dyDescent="0.35">
      <c r="A26" s="15" t="s">
        <v>39</v>
      </c>
      <c r="B26" s="91">
        <v>100</v>
      </c>
      <c r="C26" s="106">
        <v>100</v>
      </c>
      <c r="D26" s="106"/>
      <c r="E26" s="106"/>
      <c r="F26" s="106"/>
      <c r="G26" s="106"/>
      <c r="H26" s="91">
        <v>110</v>
      </c>
      <c r="I26" s="106"/>
      <c r="J26" s="106"/>
      <c r="K26" s="106"/>
      <c r="L26" s="106"/>
      <c r="M26" s="91">
        <v>120</v>
      </c>
    </row>
    <row r="27" spans="1:13" ht="15.5" x14ac:dyDescent="0.35">
      <c r="A27" s="15" t="s">
        <v>40</v>
      </c>
      <c r="B27" s="91">
        <v>87</v>
      </c>
      <c r="C27" s="106">
        <v>103</v>
      </c>
      <c r="D27" s="106"/>
      <c r="E27" s="106"/>
      <c r="F27" s="106"/>
      <c r="G27" s="106"/>
      <c r="H27" s="91">
        <v>95</v>
      </c>
      <c r="I27" s="106"/>
      <c r="J27" s="106"/>
      <c r="K27" s="106"/>
      <c r="L27" s="106"/>
      <c r="M27" s="91">
        <v>100</v>
      </c>
    </row>
    <row r="28" spans="1:13" ht="15.5" x14ac:dyDescent="0.35">
      <c r="A28" s="15" t="s">
        <v>41</v>
      </c>
      <c r="B28" s="91">
        <v>70</v>
      </c>
      <c r="C28" s="106">
        <v>70</v>
      </c>
      <c r="D28" s="106"/>
      <c r="E28" s="106"/>
      <c r="F28" s="106"/>
      <c r="G28" s="106"/>
      <c r="H28" s="91">
        <v>75</v>
      </c>
      <c r="I28" s="106"/>
      <c r="J28" s="106"/>
      <c r="K28" s="106"/>
      <c r="L28" s="106"/>
      <c r="M28" s="91">
        <v>80</v>
      </c>
    </row>
    <row r="29" spans="1:13" ht="15.5" x14ac:dyDescent="0.35">
      <c r="A29" s="15" t="s">
        <v>42</v>
      </c>
      <c r="B29" s="91">
        <v>81</v>
      </c>
      <c r="C29" s="106">
        <v>81</v>
      </c>
      <c r="D29" s="106"/>
      <c r="E29" s="106"/>
      <c r="F29" s="106"/>
      <c r="G29" s="106"/>
      <c r="H29" s="91">
        <v>88</v>
      </c>
      <c r="I29" s="106"/>
      <c r="J29" s="106"/>
      <c r="K29" s="106"/>
      <c r="L29" s="106"/>
      <c r="M29" s="91">
        <v>95</v>
      </c>
    </row>
    <row r="30" spans="1:13" ht="15.5" x14ac:dyDescent="0.35">
      <c r="A30" s="15" t="s">
        <v>43</v>
      </c>
      <c r="B30" s="91">
        <v>57</v>
      </c>
      <c r="C30" s="106">
        <v>54</v>
      </c>
      <c r="D30" s="106"/>
      <c r="E30" s="106"/>
      <c r="F30" s="106"/>
      <c r="G30" s="106"/>
      <c r="H30" s="91">
        <v>61</v>
      </c>
      <c r="I30" s="106"/>
      <c r="J30" s="106"/>
      <c r="K30" s="106"/>
      <c r="L30" s="106"/>
      <c r="M30" s="91">
        <v>65</v>
      </c>
    </row>
    <row r="31" spans="1:13" ht="15.5" x14ac:dyDescent="0.35">
      <c r="A31" s="15" t="s">
        <v>44</v>
      </c>
      <c r="B31" s="91">
        <v>25</v>
      </c>
      <c r="C31" s="106">
        <v>23</v>
      </c>
      <c r="D31" s="106"/>
      <c r="E31" s="106"/>
      <c r="F31" s="106"/>
      <c r="G31" s="106"/>
      <c r="H31" s="91">
        <v>28</v>
      </c>
      <c r="I31" s="106"/>
      <c r="J31" s="106"/>
      <c r="K31" s="106"/>
      <c r="L31" s="106"/>
      <c r="M31" s="91">
        <v>30</v>
      </c>
    </row>
    <row r="32" spans="1:13" ht="15.5" x14ac:dyDescent="0.35">
      <c r="A32" s="15" t="s">
        <v>45</v>
      </c>
      <c r="B32" s="91">
        <v>72</v>
      </c>
      <c r="C32" s="106">
        <v>75</v>
      </c>
      <c r="D32" s="106"/>
      <c r="E32" s="106"/>
      <c r="F32" s="106"/>
      <c r="G32" s="106"/>
      <c r="H32" s="91">
        <v>78</v>
      </c>
      <c r="I32" s="106"/>
      <c r="J32" s="106"/>
      <c r="K32" s="106"/>
      <c r="L32" s="106"/>
      <c r="M32" s="91">
        <v>85</v>
      </c>
    </row>
    <row r="33" spans="1:13" ht="15.5" x14ac:dyDescent="0.35">
      <c r="A33" s="15" t="s">
        <v>46</v>
      </c>
      <c r="B33" s="91">
        <v>71</v>
      </c>
      <c r="C33" s="106">
        <v>73</v>
      </c>
      <c r="D33" s="106"/>
      <c r="E33" s="106"/>
      <c r="F33" s="106"/>
      <c r="G33" s="106"/>
      <c r="H33" s="91">
        <v>78</v>
      </c>
      <c r="I33" s="106"/>
      <c r="J33" s="106"/>
      <c r="K33" s="106"/>
      <c r="L33" s="106"/>
      <c r="M33" s="91">
        <v>85</v>
      </c>
    </row>
    <row r="34" spans="1:13" ht="15.5" x14ac:dyDescent="0.35">
      <c r="A34" s="15" t="s">
        <v>47</v>
      </c>
      <c r="B34" s="91">
        <v>87</v>
      </c>
      <c r="C34" s="106">
        <v>97</v>
      </c>
      <c r="D34" s="106"/>
      <c r="E34" s="106"/>
      <c r="F34" s="106"/>
      <c r="G34" s="106"/>
      <c r="H34" s="91">
        <v>96</v>
      </c>
      <c r="I34" s="106"/>
      <c r="J34" s="106"/>
      <c r="K34" s="106"/>
      <c r="L34" s="106"/>
      <c r="M34" s="91">
        <v>105</v>
      </c>
    </row>
    <row r="35" spans="1:13" ht="15.5" x14ac:dyDescent="0.35">
      <c r="A35" s="15" t="s">
        <v>110</v>
      </c>
      <c r="B35" s="91">
        <v>95</v>
      </c>
      <c r="C35" s="106">
        <v>99</v>
      </c>
      <c r="D35" s="106"/>
      <c r="E35" s="106"/>
      <c r="F35" s="106"/>
      <c r="G35" s="106"/>
      <c r="H35" s="91">
        <v>95</v>
      </c>
      <c r="I35" s="106"/>
      <c r="J35" s="106"/>
      <c r="K35" s="106"/>
      <c r="L35" s="106"/>
      <c r="M35" s="91">
        <v>95</v>
      </c>
    </row>
    <row r="36" spans="1:13" ht="15.5" x14ac:dyDescent="0.35">
      <c r="A36" s="15" t="s">
        <v>48</v>
      </c>
      <c r="B36" s="91">
        <v>84</v>
      </c>
      <c r="C36" s="106">
        <v>87</v>
      </c>
      <c r="D36" s="106"/>
      <c r="E36" s="106"/>
      <c r="F36" s="106"/>
      <c r="G36" s="106"/>
      <c r="H36" s="91">
        <v>87</v>
      </c>
      <c r="I36" s="106"/>
      <c r="J36" s="106"/>
      <c r="K36" s="106"/>
      <c r="L36" s="106"/>
      <c r="M36" s="91">
        <v>90</v>
      </c>
    </row>
    <row r="37" spans="1:13" ht="15.5" x14ac:dyDescent="0.35">
      <c r="A37" s="15" t="s">
        <v>49</v>
      </c>
      <c r="B37" s="91">
        <v>51</v>
      </c>
      <c r="C37" s="106">
        <v>52</v>
      </c>
      <c r="D37" s="106"/>
      <c r="E37" s="106"/>
      <c r="F37" s="106"/>
      <c r="G37" s="106"/>
      <c r="H37" s="91">
        <v>67</v>
      </c>
      <c r="I37" s="106"/>
      <c r="J37" s="106"/>
      <c r="K37" s="106"/>
      <c r="L37" s="106"/>
      <c r="M37" s="91">
        <v>85</v>
      </c>
    </row>
    <row r="38" spans="1:13" ht="15.5" x14ac:dyDescent="0.35">
      <c r="A38" s="15" t="s">
        <v>109</v>
      </c>
      <c r="B38" s="91">
        <v>18</v>
      </c>
      <c r="C38" s="106">
        <v>19</v>
      </c>
      <c r="D38" s="106"/>
      <c r="E38" s="106"/>
      <c r="F38" s="106"/>
      <c r="G38" s="106"/>
      <c r="H38" s="91">
        <v>29</v>
      </c>
      <c r="I38" s="106"/>
      <c r="J38" s="106"/>
      <c r="K38" s="106"/>
      <c r="L38" s="106"/>
      <c r="M38" s="91">
        <v>40</v>
      </c>
    </row>
    <row r="39" spans="1:13" ht="16" thickBot="1" x14ac:dyDescent="0.4">
      <c r="A39" s="63" t="s">
        <v>108</v>
      </c>
      <c r="B39" s="110">
        <v>30</v>
      </c>
      <c r="C39" s="111">
        <v>31</v>
      </c>
      <c r="D39" s="111"/>
      <c r="E39" s="111"/>
      <c r="F39" s="111"/>
      <c r="G39" s="111"/>
      <c r="H39" s="110">
        <v>39</v>
      </c>
      <c r="I39" s="111"/>
      <c r="J39" s="111"/>
      <c r="K39" s="111"/>
      <c r="L39" s="111"/>
      <c r="M39" s="110">
        <v>50</v>
      </c>
    </row>
    <row r="79" spans="1:6" ht="46.5" x14ac:dyDescent="0.35">
      <c r="A79" s="99" t="s">
        <v>120</v>
      </c>
      <c r="B79" s="127" t="s">
        <v>121</v>
      </c>
      <c r="C79" s="131" t="s">
        <v>122</v>
      </c>
      <c r="D79" s="128" t="s">
        <v>125</v>
      </c>
      <c r="E79" s="127" t="s">
        <v>123</v>
      </c>
      <c r="F79" s="127" t="s">
        <v>124</v>
      </c>
    </row>
    <row r="80" spans="1:6" ht="15.5" x14ac:dyDescent="0.35">
      <c r="A80" s="15" t="s">
        <v>35</v>
      </c>
      <c r="B80" s="91">
        <v>115</v>
      </c>
      <c r="C80" s="30">
        <v>150</v>
      </c>
      <c r="D80" s="129">
        <f t="shared" ref="D80:D97" si="0">SUM(C80-B80)</f>
        <v>35</v>
      </c>
      <c r="E80" s="30">
        <v>127</v>
      </c>
      <c r="F80" s="91">
        <v>140</v>
      </c>
    </row>
    <row r="81" spans="1:6" ht="15.5" x14ac:dyDescent="0.35">
      <c r="A81" s="15" t="s">
        <v>36</v>
      </c>
      <c r="B81" s="91">
        <v>85</v>
      </c>
      <c r="C81" s="30">
        <v>93</v>
      </c>
      <c r="D81" s="129">
        <f t="shared" si="0"/>
        <v>8</v>
      </c>
      <c r="E81" s="30">
        <v>98</v>
      </c>
      <c r="F81" s="91">
        <v>110</v>
      </c>
    </row>
    <row r="82" spans="1:6" ht="15.5" x14ac:dyDescent="0.35">
      <c r="A82" s="15" t="s">
        <v>37</v>
      </c>
      <c r="B82" s="91">
        <v>97</v>
      </c>
      <c r="C82" s="30">
        <v>98</v>
      </c>
      <c r="D82" s="129">
        <f t="shared" si="0"/>
        <v>1</v>
      </c>
      <c r="E82" s="30">
        <v>106</v>
      </c>
      <c r="F82" s="91">
        <v>115</v>
      </c>
    </row>
    <row r="83" spans="1:6" ht="15.5" x14ac:dyDescent="0.35">
      <c r="A83" s="15" t="s">
        <v>38</v>
      </c>
      <c r="B83" s="91">
        <v>92</v>
      </c>
      <c r="C83" s="30">
        <v>90</v>
      </c>
      <c r="D83" s="129">
        <f t="shared" si="0"/>
        <v>-2</v>
      </c>
      <c r="E83" s="30">
        <v>96</v>
      </c>
      <c r="F83" s="91">
        <v>100</v>
      </c>
    </row>
    <row r="84" spans="1:6" ht="15.5" x14ac:dyDescent="0.35">
      <c r="A84" s="15" t="s">
        <v>39</v>
      </c>
      <c r="B84" s="91">
        <v>100</v>
      </c>
      <c r="C84" s="30">
        <v>100</v>
      </c>
      <c r="D84" s="129">
        <f t="shared" si="0"/>
        <v>0</v>
      </c>
      <c r="E84" s="30">
        <v>110</v>
      </c>
      <c r="F84" s="91">
        <v>120</v>
      </c>
    </row>
    <row r="85" spans="1:6" ht="15.5" x14ac:dyDescent="0.35">
      <c r="A85" s="15" t="s">
        <v>40</v>
      </c>
      <c r="B85" s="91">
        <v>87</v>
      </c>
      <c r="C85" s="30">
        <v>103</v>
      </c>
      <c r="D85" s="129">
        <f t="shared" si="0"/>
        <v>16</v>
      </c>
      <c r="E85" s="30">
        <v>95</v>
      </c>
      <c r="F85" s="91">
        <v>100</v>
      </c>
    </row>
    <row r="86" spans="1:6" ht="15.5" x14ac:dyDescent="0.35">
      <c r="A86" s="15" t="s">
        <v>41</v>
      </c>
      <c r="B86" s="91">
        <v>70</v>
      </c>
      <c r="C86" s="30">
        <v>70</v>
      </c>
      <c r="D86" s="129">
        <f t="shared" si="0"/>
        <v>0</v>
      </c>
      <c r="E86" s="30">
        <v>75</v>
      </c>
      <c r="F86" s="91">
        <v>80</v>
      </c>
    </row>
    <row r="87" spans="1:6" ht="15.5" x14ac:dyDescent="0.35">
      <c r="A87" s="15" t="s">
        <v>42</v>
      </c>
      <c r="B87" s="91">
        <v>81</v>
      </c>
      <c r="C87" s="30">
        <v>81</v>
      </c>
      <c r="D87" s="129">
        <f t="shared" si="0"/>
        <v>0</v>
      </c>
      <c r="E87" s="30">
        <v>88</v>
      </c>
      <c r="F87" s="91">
        <v>95</v>
      </c>
    </row>
    <row r="88" spans="1:6" ht="15.5" x14ac:dyDescent="0.35">
      <c r="A88" s="15" t="s">
        <v>43</v>
      </c>
      <c r="B88" s="91">
        <v>57</v>
      </c>
      <c r="C88" s="30">
        <v>54</v>
      </c>
      <c r="D88" s="129">
        <f t="shared" si="0"/>
        <v>-3</v>
      </c>
      <c r="E88" s="30">
        <v>61</v>
      </c>
      <c r="F88" s="91">
        <v>65</v>
      </c>
    </row>
    <row r="89" spans="1:6" ht="15.5" x14ac:dyDescent="0.35">
      <c r="A89" s="15" t="s">
        <v>44</v>
      </c>
      <c r="B89" s="91">
        <v>25</v>
      </c>
      <c r="C89" s="30">
        <v>23</v>
      </c>
      <c r="D89" s="129">
        <f t="shared" si="0"/>
        <v>-2</v>
      </c>
      <c r="E89" s="30">
        <v>28</v>
      </c>
      <c r="F89" s="91">
        <v>30</v>
      </c>
    </row>
    <row r="90" spans="1:6" ht="15.5" x14ac:dyDescent="0.35">
      <c r="A90" s="15" t="s">
        <v>45</v>
      </c>
      <c r="B90" s="91">
        <v>72</v>
      </c>
      <c r="C90" s="30">
        <v>75</v>
      </c>
      <c r="D90" s="129">
        <f t="shared" si="0"/>
        <v>3</v>
      </c>
      <c r="E90" s="30">
        <v>78</v>
      </c>
      <c r="F90" s="91">
        <v>85</v>
      </c>
    </row>
    <row r="91" spans="1:6" ht="15.5" x14ac:dyDescent="0.35">
      <c r="A91" s="15" t="s">
        <v>46</v>
      </c>
      <c r="B91" s="91">
        <v>71</v>
      </c>
      <c r="C91" s="30">
        <v>73</v>
      </c>
      <c r="D91" s="129">
        <f t="shared" si="0"/>
        <v>2</v>
      </c>
      <c r="E91" s="30">
        <v>78</v>
      </c>
      <c r="F91" s="91">
        <v>85</v>
      </c>
    </row>
    <row r="92" spans="1:6" ht="15.5" x14ac:dyDescent="0.35">
      <c r="A92" s="15" t="s">
        <v>47</v>
      </c>
      <c r="B92" s="91">
        <v>87</v>
      </c>
      <c r="C92" s="30">
        <v>97</v>
      </c>
      <c r="D92" s="129">
        <f t="shared" si="0"/>
        <v>10</v>
      </c>
      <c r="E92" s="30">
        <v>96</v>
      </c>
      <c r="F92" s="91">
        <v>105</v>
      </c>
    </row>
    <row r="93" spans="1:6" ht="15.5" x14ac:dyDescent="0.35">
      <c r="A93" s="15" t="s">
        <v>110</v>
      </c>
      <c r="B93" s="91">
        <v>95</v>
      </c>
      <c r="C93" s="30">
        <v>99</v>
      </c>
      <c r="D93" s="129">
        <f t="shared" si="0"/>
        <v>4</v>
      </c>
      <c r="E93" s="30">
        <v>95</v>
      </c>
      <c r="F93" s="91">
        <v>95</v>
      </c>
    </row>
    <row r="94" spans="1:6" ht="15.5" x14ac:dyDescent="0.35">
      <c r="A94" s="15" t="s">
        <v>48</v>
      </c>
      <c r="B94" s="91">
        <v>84</v>
      </c>
      <c r="C94" s="30">
        <v>87</v>
      </c>
      <c r="D94" s="129">
        <f t="shared" si="0"/>
        <v>3</v>
      </c>
      <c r="E94" s="30">
        <v>87</v>
      </c>
      <c r="F94" s="91">
        <v>90</v>
      </c>
    </row>
    <row r="95" spans="1:6" ht="15.5" x14ac:dyDescent="0.35">
      <c r="A95" s="15" t="s">
        <v>49</v>
      </c>
      <c r="B95" s="91">
        <v>51</v>
      </c>
      <c r="C95" s="30">
        <v>52</v>
      </c>
      <c r="D95" s="129">
        <f t="shared" si="0"/>
        <v>1</v>
      </c>
      <c r="E95" s="30">
        <v>67</v>
      </c>
      <c r="F95" s="91">
        <v>85</v>
      </c>
    </row>
    <row r="96" spans="1:6" ht="15.5" x14ac:dyDescent="0.35">
      <c r="A96" s="15" t="s">
        <v>109</v>
      </c>
      <c r="B96" s="91">
        <v>18</v>
      </c>
      <c r="C96" s="30">
        <v>19</v>
      </c>
      <c r="D96" s="129">
        <f t="shared" si="0"/>
        <v>1</v>
      </c>
      <c r="E96" s="30">
        <v>29</v>
      </c>
      <c r="F96" s="91">
        <v>40</v>
      </c>
    </row>
    <row r="97" spans="1:6" ht="16" thickBot="1" x14ac:dyDescent="0.4">
      <c r="A97" s="63" t="s">
        <v>108</v>
      </c>
      <c r="B97" s="110">
        <v>30</v>
      </c>
      <c r="C97" s="123">
        <v>31</v>
      </c>
      <c r="D97" s="130">
        <f t="shared" si="0"/>
        <v>1</v>
      </c>
      <c r="E97" s="123">
        <v>39</v>
      </c>
      <c r="F97" s="110">
        <v>50</v>
      </c>
    </row>
  </sheetData>
  <phoneticPr fontId="12" type="noConversion"/>
  <pageMargins left="0.7" right="0.7" top="0.75" bottom="0.75" header="0.3" footer="0.3"/>
  <pageSetup paperSize="9" orientation="portrait" r:id="rId1"/>
  <drawing r:id="rId2"/>
  <tableParts count="2">
    <tablePart r:id="rId3"/>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B85F6-E407-4B05-A3F6-D2C7A58CB3BE}">
  <dimension ref="A1:I48"/>
  <sheetViews>
    <sheetView zoomScaleNormal="100" workbookViewId="0">
      <selection activeCell="A7" sqref="A7:F48"/>
    </sheetView>
  </sheetViews>
  <sheetFormatPr defaultColWidth="8.58203125" defaultRowHeight="15.5" x14ac:dyDescent="0.35"/>
  <cols>
    <col min="1" max="1" width="11.08203125" style="15" customWidth="1"/>
    <col min="2" max="2" width="15.58203125" style="15" bestFit="1" customWidth="1"/>
    <col min="3" max="4" width="11.33203125" style="15" bestFit="1" customWidth="1"/>
    <col min="5" max="5" width="20.08203125" style="15" customWidth="1"/>
    <col min="6" max="6" width="21.33203125" style="15" customWidth="1"/>
    <col min="7" max="16384" width="8.58203125" style="15"/>
  </cols>
  <sheetData>
    <row r="1" spans="1:7" x14ac:dyDescent="0.35">
      <c r="A1" s="1" t="s">
        <v>84</v>
      </c>
    </row>
    <row r="2" spans="1:7" x14ac:dyDescent="0.35">
      <c r="A2" s="62"/>
    </row>
    <row r="3" spans="1:7" x14ac:dyDescent="0.35">
      <c r="A3" s="42" t="s">
        <v>76</v>
      </c>
    </row>
    <row r="4" spans="1:7" x14ac:dyDescent="0.35">
      <c r="A4" s="42"/>
    </row>
    <row r="5" spans="1:7" x14ac:dyDescent="0.35">
      <c r="A5" s="42" t="s">
        <v>51</v>
      </c>
    </row>
    <row r="6" spans="1:7" ht="16" thickBot="1" x14ac:dyDescent="0.4">
      <c r="A6" s="63"/>
      <c r="B6" s="63"/>
      <c r="C6" s="63"/>
      <c r="D6" s="63"/>
      <c r="E6" s="63"/>
      <c r="F6" s="63"/>
    </row>
    <row r="7" spans="1:7" x14ac:dyDescent="0.35">
      <c r="A7" s="2" t="s">
        <v>4</v>
      </c>
      <c r="B7" s="2" t="s">
        <v>0</v>
      </c>
      <c r="C7" s="2" t="s">
        <v>1</v>
      </c>
      <c r="D7" s="2" t="s">
        <v>2</v>
      </c>
      <c r="E7" s="2" t="s">
        <v>3</v>
      </c>
      <c r="F7" s="2" t="s">
        <v>6</v>
      </c>
    </row>
    <row r="8" spans="1:7" x14ac:dyDescent="0.35">
      <c r="A8" s="35">
        <v>1995</v>
      </c>
      <c r="B8" s="43">
        <v>143.32900000000001</v>
      </c>
      <c r="C8" s="43">
        <v>25.257400000000001</v>
      </c>
      <c r="D8" s="43">
        <v>7.8253000000000004</v>
      </c>
      <c r="E8" s="43">
        <v>161.93510000000001</v>
      </c>
      <c r="F8" s="100">
        <v>0.88510150053941361</v>
      </c>
    </row>
    <row r="9" spans="1:7" x14ac:dyDescent="0.35">
      <c r="A9" s="8">
        <v>1996</v>
      </c>
      <c r="B9" s="44">
        <v>137.416</v>
      </c>
      <c r="C9" s="44">
        <v>40.038499999999999</v>
      </c>
      <c r="D9" s="44">
        <v>8.7454000000000001</v>
      </c>
      <c r="E9" s="44">
        <v>169.83410000000001</v>
      </c>
      <c r="F9" s="57">
        <v>0.80911901673456621</v>
      </c>
    </row>
    <row r="10" spans="1:7" x14ac:dyDescent="0.35">
      <c r="A10" s="36">
        <v>1997</v>
      </c>
      <c r="B10" s="44">
        <v>148.88499999999999</v>
      </c>
      <c r="C10" s="44">
        <v>38.161700000000003</v>
      </c>
      <c r="D10" s="44">
        <v>10.3933</v>
      </c>
      <c r="E10" s="44">
        <v>177.44539999999998</v>
      </c>
      <c r="F10" s="57">
        <v>0.83904682792566054</v>
      </c>
    </row>
    <row r="11" spans="1:7" x14ac:dyDescent="0.35">
      <c r="A11" s="8">
        <v>1998</v>
      </c>
      <c r="B11" s="44">
        <v>142.49799999999999</v>
      </c>
      <c r="C11" s="44">
        <v>45.5595</v>
      </c>
      <c r="D11" s="44">
        <v>8.4407999999999994</v>
      </c>
      <c r="E11" s="44">
        <v>180.3887</v>
      </c>
      <c r="F11" s="57">
        <v>0.78994970305789658</v>
      </c>
      <c r="G11" s="30"/>
    </row>
    <row r="12" spans="1:7" x14ac:dyDescent="0.35">
      <c r="A12" s="36">
        <v>1999</v>
      </c>
      <c r="B12" s="44">
        <v>144.03800000000001</v>
      </c>
      <c r="C12" s="44">
        <v>53.404899999999998</v>
      </c>
      <c r="D12" s="44">
        <v>7.7683</v>
      </c>
      <c r="E12" s="44">
        <v>190.78960000000001</v>
      </c>
      <c r="F12" s="57">
        <v>0.75495729326965411</v>
      </c>
      <c r="G12" s="30"/>
    </row>
    <row r="13" spans="1:7" x14ac:dyDescent="0.35">
      <c r="A13" s="8">
        <v>2000</v>
      </c>
      <c r="B13" s="44">
        <v>149.80799999999999</v>
      </c>
      <c r="C13" s="44">
        <v>55.926600000000001</v>
      </c>
      <c r="D13" s="44">
        <v>7.0030999999999999</v>
      </c>
      <c r="E13" s="44">
        <v>199.84450000000001</v>
      </c>
      <c r="F13" s="57">
        <v>0.74962283175168687</v>
      </c>
      <c r="G13" s="30"/>
    </row>
    <row r="14" spans="1:7" x14ac:dyDescent="0.35">
      <c r="A14" s="36">
        <v>2001</v>
      </c>
      <c r="B14" s="44">
        <v>143.191</v>
      </c>
      <c r="C14" s="44">
        <v>55.153700000000001</v>
      </c>
      <c r="D14" s="44">
        <v>6.9297000000000004</v>
      </c>
      <c r="E14" s="44">
        <v>192.58799999999999</v>
      </c>
      <c r="F14" s="57">
        <v>0.74350946061021461</v>
      </c>
      <c r="G14" s="30"/>
    </row>
    <row r="15" spans="1:7" x14ac:dyDescent="0.35">
      <c r="A15" s="5">
        <v>2002</v>
      </c>
      <c r="B15" s="44">
        <v>146.47900000000001</v>
      </c>
      <c r="C15" s="44">
        <v>78.035300000000007</v>
      </c>
      <c r="D15" s="44">
        <v>8.7095000000000002</v>
      </c>
      <c r="E15" s="44">
        <v>217.03280000000004</v>
      </c>
      <c r="F15" s="57">
        <v>0.67491641816352177</v>
      </c>
      <c r="G15" s="30"/>
    </row>
    <row r="16" spans="1:7" x14ac:dyDescent="0.35">
      <c r="A16" s="35">
        <v>2003</v>
      </c>
      <c r="B16" s="44">
        <v>140.40299999999999</v>
      </c>
      <c r="C16" s="44">
        <v>92.457099999999997</v>
      </c>
      <c r="D16" s="44">
        <v>9.3270999999999997</v>
      </c>
      <c r="E16" s="44">
        <v>224.84399999999999</v>
      </c>
      <c r="F16" s="57">
        <v>0.62444628275604419</v>
      </c>
      <c r="G16" s="30"/>
    </row>
    <row r="17" spans="1:9" x14ac:dyDescent="0.35">
      <c r="A17" s="5">
        <v>2004</v>
      </c>
      <c r="B17" s="44">
        <v>142.423</v>
      </c>
      <c r="C17" s="44">
        <v>95.416499999999999</v>
      </c>
      <c r="D17" s="44">
        <v>11.0947</v>
      </c>
      <c r="E17" s="44">
        <v>228.1328</v>
      </c>
      <c r="F17" s="57">
        <v>0.62429865411725105</v>
      </c>
      <c r="G17" s="30"/>
    </row>
    <row r="18" spans="1:9" x14ac:dyDescent="0.35">
      <c r="A18" s="35">
        <v>2005</v>
      </c>
      <c r="B18" s="44">
        <v>135.94300000000001</v>
      </c>
      <c r="C18" s="44">
        <v>105.9675</v>
      </c>
      <c r="D18" s="44">
        <v>12.9375</v>
      </c>
      <c r="E18" s="44">
        <v>230.37</v>
      </c>
      <c r="F18" s="57">
        <v>0.59010721882189521</v>
      </c>
      <c r="G18" s="30"/>
    </row>
    <row r="19" spans="1:9" x14ac:dyDescent="0.35">
      <c r="A19" s="5">
        <v>2006</v>
      </c>
      <c r="B19" s="44">
        <v>137.41</v>
      </c>
      <c r="C19" s="44">
        <v>108.8995</v>
      </c>
      <c r="D19" s="44">
        <v>12.939399999999999</v>
      </c>
      <c r="E19" s="44">
        <v>234.74809999999999</v>
      </c>
      <c r="F19" s="57">
        <v>0.58535085055001512</v>
      </c>
      <c r="G19" s="30"/>
    </row>
    <row r="20" spans="1:9" x14ac:dyDescent="0.35">
      <c r="A20" s="35">
        <v>2007</v>
      </c>
      <c r="B20" s="44">
        <v>133.54</v>
      </c>
      <c r="C20" s="44">
        <v>114.72199999999999</v>
      </c>
      <c r="D20" s="44">
        <v>17.2319</v>
      </c>
      <c r="E20" s="44">
        <v>232.4341</v>
      </c>
      <c r="F20" s="57">
        <v>0.57452843623203309</v>
      </c>
      <c r="G20" s="30"/>
    </row>
    <row r="21" spans="1:9" x14ac:dyDescent="0.35">
      <c r="A21" s="5">
        <v>2008</v>
      </c>
      <c r="B21" s="44">
        <v>128.79300000000001</v>
      </c>
      <c r="C21" s="44">
        <v>120.2045</v>
      </c>
      <c r="D21" s="44">
        <v>20.4694</v>
      </c>
      <c r="E21" s="44">
        <v>229.99109999999999</v>
      </c>
      <c r="F21" s="57">
        <v>0.55999123444341981</v>
      </c>
      <c r="G21" s="30"/>
    </row>
    <row r="22" spans="1:9" x14ac:dyDescent="0.35">
      <c r="A22" s="35">
        <v>2009</v>
      </c>
      <c r="B22" s="44">
        <v>139.834</v>
      </c>
      <c r="C22" s="44">
        <v>110.47839999999999</v>
      </c>
      <c r="D22" s="44">
        <v>20.4542</v>
      </c>
      <c r="E22" s="44">
        <v>231.3972</v>
      </c>
      <c r="F22" s="57">
        <v>0.60430290427023314</v>
      </c>
      <c r="G22" s="30"/>
    </row>
    <row r="23" spans="1:9" x14ac:dyDescent="0.35">
      <c r="A23" s="5">
        <v>2010</v>
      </c>
      <c r="B23" s="44">
        <v>137.80000000000001</v>
      </c>
      <c r="C23" s="44">
        <v>120.36709999999999</v>
      </c>
      <c r="D23" s="44">
        <v>20.222300000000001</v>
      </c>
      <c r="E23" s="44">
        <v>239.4838</v>
      </c>
      <c r="F23" s="57">
        <v>0.57540426534070366</v>
      </c>
      <c r="G23" s="30"/>
    </row>
    <row r="24" spans="1:9" x14ac:dyDescent="0.35">
      <c r="A24" s="35">
        <v>2011</v>
      </c>
      <c r="B24" s="44">
        <v>137.88</v>
      </c>
      <c r="C24" s="44">
        <v>126.5973</v>
      </c>
      <c r="D24" s="44">
        <v>19.6511</v>
      </c>
      <c r="E24" s="44">
        <v>246.37520000000001</v>
      </c>
      <c r="F24" s="57">
        <v>0.55963424890167512</v>
      </c>
      <c r="G24" s="30"/>
    </row>
    <row r="25" spans="1:9" x14ac:dyDescent="0.35">
      <c r="A25" s="5">
        <v>2012</v>
      </c>
      <c r="B25" s="44">
        <v>125.32</v>
      </c>
      <c r="C25" s="44">
        <v>133.2731</v>
      </c>
      <c r="D25" s="44">
        <v>15.1815</v>
      </c>
      <c r="E25" s="44">
        <v>244.9066</v>
      </c>
      <c r="F25" s="57">
        <v>0.51170527866541771</v>
      </c>
      <c r="G25" s="30"/>
    </row>
    <row r="26" spans="1:9" x14ac:dyDescent="0.35">
      <c r="A26" s="35">
        <v>2013</v>
      </c>
      <c r="B26" s="44">
        <v>125.88</v>
      </c>
      <c r="C26" s="44">
        <v>136.8999</v>
      </c>
      <c r="D26" s="44">
        <v>15.0649</v>
      </c>
      <c r="E26" s="44">
        <v>249.167</v>
      </c>
      <c r="F26" s="57">
        <v>0.50520333752061863</v>
      </c>
      <c r="G26" s="30"/>
    </row>
    <row r="27" spans="1:9" x14ac:dyDescent="0.35">
      <c r="A27" s="5">
        <v>2014</v>
      </c>
      <c r="B27" s="44">
        <v>131.62</v>
      </c>
      <c r="C27" s="44">
        <v>135.59209999999999</v>
      </c>
      <c r="D27" s="44">
        <v>15.8842</v>
      </c>
      <c r="E27" s="44">
        <v>252.82089999999997</v>
      </c>
      <c r="F27" s="57">
        <v>0.52060569359574316</v>
      </c>
      <c r="G27" s="30"/>
    </row>
    <row r="28" spans="1:9" x14ac:dyDescent="0.35">
      <c r="A28" s="35">
        <v>2015</v>
      </c>
      <c r="B28" s="44">
        <v>133.13999999999999</v>
      </c>
      <c r="C28" s="44">
        <v>139.3948</v>
      </c>
      <c r="D28" s="44">
        <v>18.1614</v>
      </c>
      <c r="E28" s="44">
        <v>255.8664</v>
      </c>
      <c r="F28" s="57">
        <v>0.52034968249054969</v>
      </c>
      <c r="G28" s="30"/>
    </row>
    <row r="29" spans="1:9" x14ac:dyDescent="0.35">
      <c r="A29" s="5">
        <v>2016</v>
      </c>
      <c r="B29" s="44">
        <v>131.25</v>
      </c>
      <c r="C29" s="44">
        <v>141.7576</v>
      </c>
      <c r="D29" s="44">
        <v>17.208100000000002</v>
      </c>
      <c r="E29" s="44">
        <v>257.36850000000004</v>
      </c>
      <c r="F29" s="57">
        <v>0.50996916872111386</v>
      </c>
    </row>
    <row r="30" spans="1:9" x14ac:dyDescent="0.35">
      <c r="A30" s="35">
        <v>2017</v>
      </c>
      <c r="B30" s="44">
        <v>132.07</v>
      </c>
      <c r="C30" s="44">
        <v>135.2054</v>
      </c>
      <c r="D30" s="44">
        <v>18.446100000000001</v>
      </c>
      <c r="E30" s="44">
        <v>250.40229999999997</v>
      </c>
      <c r="F30" s="57">
        <v>0.52743125762023757</v>
      </c>
    </row>
    <row r="31" spans="1:9" x14ac:dyDescent="0.35">
      <c r="A31" s="5">
        <v>2018</v>
      </c>
      <c r="B31" s="44">
        <v>136.87</v>
      </c>
      <c r="C31" s="44">
        <v>126.182</v>
      </c>
      <c r="D31" s="44">
        <v>15.2605</v>
      </c>
      <c r="E31" s="44">
        <v>249.34450000000001</v>
      </c>
      <c r="F31" s="57">
        <v>0.5489192663162813</v>
      </c>
      <c r="I31" s="23"/>
    </row>
    <row r="32" spans="1:9" x14ac:dyDescent="0.35">
      <c r="A32" s="35">
        <v>2019</v>
      </c>
      <c r="B32" s="44">
        <v>139.66999999999999</v>
      </c>
      <c r="C32" s="44">
        <v>125.19629999999999</v>
      </c>
      <c r="D32" s="44">
        <v>15.257199999999999</v>
      </c>
      <c r="E32" s="44">
        <v>251.08509999999995</v>
      </c>
      <c r="F32" s="57">
        <v>0.55626558485549327</v>
      </c>
    </row>
    <row r="33" spans="1:6" x14ac:dyDescent="0.35">
      <c r="A33" s="5">
        <v>2020</v>
      </c>
      <c r="B33" s="44">
        <v>141</v>
      </c>
      <c r="C33" s="44">
        <v>108.4023</v>
      </c>
      <c r="D33" s="44">
        <v>15.6417</v>
      </c>
      <c r="E33" s="44">
        <v>235.2756</v>
      </c>
      <c r="F33" s="57">
        <v>0.59929716468686089</v>
      </c>
    </row>
    <row r="34" spans="1:6" x14ac:dyDescent="0.35">
      <c r="A34" s="35">
        <v>2021</v>
      </c>
      <c r="B34" s="44">
        <v>135.82</v>
      </c>
      <c r="C34" s="44">
        <v>114.5025</v>
      </c>
      <c r="D34" s="44">
        <v>16.354199999999999</v>
      </c>
      <c r="E34" s="44">
        <v>235.52029999999999</v>
      </c>
      <c r="F34" s="57">
        <v>0.57668065130691493</v>
      </c>
    </row>
    <row r="35" spans="1:6" x14ac:dyDescent="0.35">
      <c r="A35" s="5">
        <v>2022</v>
      </c>
      <c r="B35" s="44">
        <v>135.24</v>
      </c>
      <c r="C35" s="44">
        <v>122.66240000000001</v>
      </c>
      <c r="D35" s="44">
        <v>16.672899999999998</v>
      </c>
      <c r="E35" s="44">
        <v>242.74449999999999</v>
      </c>
      <c r="F35" s="57">
        <v>0.5571289977733791</v>
      </c>
    </row>
    <row r="36" spans="1:6" x14ac:dyDescent="0.35">
      <c r="A36" s="35">
        <v>2023</v>
      </c>
      <c r="B36" s="44">
        <v>138.16999999999999</v>
      </c>
      <c r="C36" s="44">
        <v>116.2816</v>
      </c>
      <c r="D36" s="44">
        <v>16.146599999999999</v>
      </c>
      <c r="E36" s="44">
        <v>239.77599999999998</v>
      </c>
      <c r="F36" s="57">
        <v>0.57624616308554655</v>
      </c>
    </row>
    <row r="37" spans="1:6" x14ac:dyDescent="0.35">
      <c r="A37" s="5">
        <v>2024</v>
      </c>
      <c r="B37" s="44">
        <v>139.52000000000001</v>
      </c>
      <c r="C37" s="44">
        <v>118.82859999999999</v>
      </c>
      <c r="D37" s="44">
        <v>13.831300000000001</v>
      </c>
      <c r="E37" s="44">
        <v>245.96230000000003</v>
      </c>
      <c r="F37" s="57">
        <v>0.56724140244256938</v>
      </c>
    </row>
    <row r="38" spans="1:6" x14ac:dyDescent="0.35">
      <c r="A38" s="35">
        <v>2025</v>
      </c>
      <c r="B38" s="44">
        <v>128.11000000000001</v>
      </c>
      <c r="C38" s="44">
        <v>121.5947</v>
      </c>
      <c r="D38" s="44">
        <v>13.715</v>
      </c>
      <c r="E38" s="44">
        <v>237.44229999999999</v>
      </c>
      <c r="F38" s="57">
        <v>0.53954160652924954</v>
      </c>
    </row>
    <row r="39" spans="1:6" x14ac:dyDescent="0.35">
      <c r="A39" s="5">
        <v>2026</v>
      </c>
      <c r="B39" s="44"/>
      <c r="C39" s="44"/>
      <c r="D39" s="44"/>
      <c r="E39" s="44"/>
      <c r="F39" s="57"/>
    </row>
    <row r="40" spans="1:6" x14ac:dyDescent="0.35">
      <c r="A40" s="35">
        <v>2027</v>
      </c>
      <c r="B40" s="44"/>
      <c r="C40" s="44"/>
      <c r="D40" s="44"/>
      <c r="E40" s="44"/>
      <c r="F40" s="57"/>
    </row>
    <row r="41" spans="1:6" x14ac:dyDescent="0.35">
      <c r="A41" s="5">
        <v>2028</v>
      </c>
      <c r="B41" s="44"/>
      <c r="C41" s="44"/>
      <c r="D41" s="44"/>
      <c r="E41" s="44"/>
      <c r="F41" s="57"/>
    </row>
    <row r="42" spans="1:6" x14ac:dyDescent="0.35">
      <c r="A42" s="35">
        <v>2029</v>
      </c>
      <c r="B42" s="44"/>
      <c r="C42" s="44"/>
      <c r="D42" s="44"/>
      <c r="E42" s="44"/>
      <c r="F42" s="57"/>
    </row>
    <row r="43" spans="1:6" x14ac:dyDescent="0.35">
      <c r="A43" s="5">
        <v>2030</v>
      </c>
      <c r="B43" s="44"/>
      <c r="C43" s="44"/>
      <c r="D43" s="44"/>
      <c r="E43" s="44"/>
      <c r="F43" s="57"/>
    </row>
    <row r="44" spans="1:6" x14ac:dyDescent="0.35">
      <c r="A44" s="35">
        <v>2031</v>
      </c>
      <c r="B44" s="44"/>
      <c r="C44" s="44"/>
      <c r="D44" s="44"/>
      <c r="E44" s="44"/>
      <c r="F44" s="57"/>
    </row>
    <row r="45" spans="1:6" x14ac:dyDescent="0.35">
      <c r="A45" s="5">
        <v>2032</v>
      </c>
      <c r="B45" s="44"/>
      <c r="C45" s="44"/>
      <c r="D45" s="44"/>
      <c r="E45" s="44"/>
      <c r="F45" s="57"/>
    </row>
    <row r="46" spans="1:6" x14ac:dyDescent="0.35">
      <c r="A46" s="35">
        <v>2033</v>
      </c>
      <c r="B46" s="44"/>
      <c r="C46" s="44"/>
      <c r="D46" s="44"/>
      <c r="E46" s="44"/>
      <c r="F46" s="57"/>
    </row>
    <row r="47" spans="1:6" x14ac:dyDescent="0.35">
      <c r="A47" s="5">
        <v>2034</v>
      </c>
      <c r="B47" s="44"/>
      <c r="C47" s="44"/>
      <c r="D47" s="44"/>
      <c r="E47" s="44"/>
      <c r="F47" s="57"/>
    </row>
    <row r="48" spans="1:6" x14ac:dyDescent="0.35">
      <c r="A48" s="35">
        <v>2035</v>
      </c>
      <c r="B48" s="44"/>
      <c r="C48" s="44"/>
      <c r="D48" s="44"/>
      <c r="E48" s="44"/>
      <c r="F48" s="57">
        <v>0.65</v>
      </c>
    </row>
  </sheetData>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8"/>
  <sheetViews>
    <sheetView zoomScaleNormal="100" workbookViewId="0">
      <selection activeCell="A7" sqref="A7:F48"/>
    </sheetView>
  </sheetViews>
  <sheetFormatPr defaultColWidth="9" defaultRowHeight="15.5" x14ac:dyDescent="0.35"/>
  <cols>
    <col min="1" max="1" width="11.08203125" style="15" customWidth="1"/>
    <col min="2" max="2" width="13.08203125" style="15" customWidth="1"/>
    <col min="3" max="3" width="10.08203125" style="15" customWidth="1"/>
    <col min="4" max="4" width="8.83203125" style="15" customWidth="1"/>
    <col min="5" max="5" width="18.83203125" style="15" customWidth="1"/>
    <col min="6" max="6" width="19.58203125" style="15" customWidth="1"/>
    <col min="7" max="16384" width="9" style="15"/>
  </cols>
  <sheetData>
    <row r="1" spans="1:6" x14ac:dyDescent="0.35">
      <c r="A1" s="1" t="s">
        <v>85</v>
      </c>
    </row>
    <row r="2" spans="1:6" x14ac:dyDescent="0.35">
      <c r="A2" s="1"/>
    </row>
    <row r="3" spans="1:6" x14ac:dyDescent="0.35">
      <c r="A3" s="42" t="s">
        <v>83</v>
      </c>
    </row>
    <row r="4" spans="1:6" x14ac:dyDescent="0.35">
      <c r="A4" s="42"/>
    </row>
    <row r="5" spans="1:6" x14ac:dyDescent="0.35">
      <c r="A5" s="42" t="s">
        <v>86</v>
      </c>
    </row>
    <row r="6" spans="1:6" x14ac:dyDescent="0.35">
      <c r="A6" s="97"/>
    </row>
    <row r="7" spans="1:6" x14ac:dyDescent="0.35">
      <c r="A7" s="2" t="s">
        <v>4</v>
      </c>
      <c r="B7" s="2" t="s">
        <v>0</v>
      </c>
      <c r="C7" s="2" t="s">
        <v>1</v>
      </c>
      <c r="D7" s="2" t="s">
        <v>2</v>
      </c>
      <c r="E7" s="2" t="s">
        <v>3</v>
      </c>
      <c r="F7" s="2" t="s">
        <v>6</v>
      </c>
    </row>
    <row r="8" spans="1:6" x14ac:dyDescent="0.35">
      <c r="A8" s="35">
        <v>1995</v>
      </c>
      <c r="B8" s="87">
        <v>3490</v>
      </c>
      <c r="C8" s="88">
        <v>3055</v>
      </c>
      <c r="D8" s="88">
        <v>695.33333333333337</v>
      </c>
      <c r="E8" s="88">
        <v>6275.666666666667</v>
      </c>
      <c r="F8" s="94">
        <v>0.5561162160726616</v>
      </c>
    </row>
    <row r="9" spans="1:6" x14ac:dyDescent="0.35">
      <c r="A9" s="8">
        <v>1996</v>
      </c>
      <c r="B9" s="6">
        <v>3650</v>
      </c>
      <c r="C9" s="9">
        <v>3232.666666666667</v>
      </c>
      <c r="D9" s="9">
        <v>182.66666666666669</v>
      </c>
      <c r="E9" s="7">
        <v>7126</v>
      </c>
      <c r="F9" s="95">
        <v>0.51220881279820374</v>
      </c>
    </row>
    <row r="10" spans="1:6" x14ac:dyDescent="0.35">
      <c r="A10" s="36">
        <v>1997</v>
      </c>
      <c r="B10" s="87">
        <v>3513</v>
      </c>
      <c r="C10" s="89">
        <v>3559.3333333333335</v>
      </c>
      <c r="D10" s="89">
        <v>160.00000000000003</v>
      </c>
      <c r="E10" s="88">
        <v>7338.3333333333339</v>
      </c>
      <c r="F10" s="94">
        <v>0.47871905518964336</v>
      </c>
    </row>
    <row r="11" spans="1:6" x14ac:dyDescent="0.35">
      <c r="A11" s="8">
        <v>1998</v>
      </c>
      <c r="B11" s="6">
        <v>3489</v>
      </c>
      <c r="C11" s="9">
        <v>3766</v>
      </c>
      <c r="D11" s="9">
        <v>68.333333333333329</v>
      </c>
      <c r="E11" s="7">
        <v>7612.666666666667</v>
      </c>
      <c r="F11" s="95">
        <v>0.45831508888694278</v>
      </c>
    </row>
    <row r="12" spans="1:6" x14ac:dyDescent="0.35">
      <c r="A12" s="91">
        <v>1999</v>
      </c>
      <c r="B12" s="92">
        <v>3661</v>
      </c>
      <c r="C12" s="33">
        <v>4447</v>
      </c>
      <c r="D12" s="33">
        <v>106.33333333333334</v>
      </c>
      <c r="E12" s="93">
        <v>8427.6666666666661</v>
      </c>
      <c r="F12" s="96">
        <v>0.43440256298698732</v>
      </c>
    </row>
    <row r="13" spans="1:6" x14ac:dyDescent="0.35">
      <c r="A13" s="8">
        <v>2000</v>
      </c>
      <c r="B13" s="6">
        <v>3917</v>
      </c>
      <c r="C13" s="9">
        <v>4278.666666666667</v>
      </c>
      <c r="D13" s="9">
        <v>227</v>
      </c>
      <c r="E13" s="7">
        <v>8394.6666666666679</v>
      </c>
      <c r="F13" s="95">
        <v>0.4666057814485387</v>
      </c>
    </row>
    <row r="14" spans="1:6" x14ac:dyDescent="0.35">
      <c r="A14" s="91">
        <v>2001</v>
      </c>
      <c r="B14" s="92">
        <v>3843</v>
      </c>
      <c r="C14" s="33">
        <v>5168.3333333333339</v>
      </c>
      <c r="D14" s="33">
        <v>153.33333333333334</v>
      </c>
      <c r="E14" s="93">
        <v>9284</v>
      </c>
      <c r="F14" s="96">
        <v>0.41393795777682035</v>
      </c>
    </row>
    <row r="15" spans="1:6" x14ac:dyDescent="0.35">
      <c r="A15" s="5">
        <v>2002</v>
      </c>
      <c r="B15" s="6">
        <v>3856</v>
      </c>
      <c r="C15" s="10">
        <v>4842.666666666667</v>
      </c>
      <c r="D15" s="10">
        <v>166.66666666666666</v>
      </c>
      <c r="E15" s="7">
        <v>8958.0000000000018</v>
      </c>
      <c r="F15" s="95">
        <v>0.43045322616655496</v>
      </c>
    </row>
    <row r="16" spans="1:6" x14ac:dyDescent="0.35">
      <c r="A16" s="35">
        <v>2003</v>
      </c>
      <c r="B16" s="87">
        <v>3749</v>
      </c>
      <c r="C16" s="90">
        <v>5797.666666666667</v>
      </c>
      <c r="D16" s="90">
        <v>181.33333333333334</v>
      </c>
      <c r="E16" s="88">
        <v>9791.3333333333339</v>
      </c>
      <c r="F16" s="94">
        <v>0.38288963028528628</v>
      </c>
    </row>
    <row r="17" spans="1:16" x14ac:dyDescent="0.35">
      <c r="A17" s="5">
        <v>2004</v>
      </c>
      <c r="B17" s="6">
        <v>3802</v>
      </c>
      <c r="C17" s="10">
        <v>4940.0000000000009</v>
      </c>
      <c r="D17" s="10">
        <v>245.00000000000003</v>
      </c>
      <c r="E17" s="7">
        <v>8923</v>
      </c>
      <c r="F17" s="95">
        <v>0.42608988008517312</v>
      </c>
    </row>
    <row r="18" spans="1:16" x14ac:dyDescent="0.35">
      <c r="A18" s="35">
        <v>2005</v>
      </c>
      <c r="B18" s="87">
        <v>4067</v>
      </c>
      <c r="C18" s="90">
        <v>6573</v>
      </c>
      <c r="D18" s="90">
        <v>474.66666666666669</v>
      </c>
      <c r="E18" s="88">
        <v>10591.333333333334</v>
      </c>
      <c r="F18" s="94">
        <v>0.38399320198904763</v>
      </c>
    </row>
    <row r="19" spans="1:16" x14ac:dyDescent="0.35">
      <c r="A19" s="5">
        <v>2006</v>
      </c>
      <c r="B19" s="6">
        <v>4205</v>
      </c>
      <c r="C19" s="10">
        <v>7619.0000000000009</v>
      </c>
      <c r="D19" s="10">
        <v>390.66666666666674</v>
      </c>
      <c r="E19" s="7">
        <v>11859.333333333334</v>
      </c>
      <c r="F19" s="95">
        <v>0.35457305076170664</v>
      </c>
    </row>
    <row r="20" spans="1:16" x14ac:dyDescent="0.35">
      <c r="A20" s="35">
        <v>2007</v>
      </c>
      <c r="B20" s="87">
        <v>4603</v>
      </c>
      <c r="C20" s="90">
        <v>7673.333333333333</v>
      </c>
      <c r="D20" s="90">
        <v>492.66666666666674</v>
      </c>
      <c r="E20" s="88">
        <v>12209.666666666666</v>
      </c>
      <c r="F20" s="94">
        <v>0.37699636899724265</v>
      </c>
    </row>
    <row r="21" spans="1:16" x14ac:dyDescent="0.35">
      <c r="A21" s="5">
        <v>2008</v>
      </c>
      <c r="B21" s="6">
        <v>4630</v>
      </c>
      <c r="C21" s="10">
        <v>8530.6666666666679</v>
      </c>
      <c r="D21" s="10">
        <v>495.00000000000006</v>
      </c>
      <c r="E21" s="7">
        <v>13091.666666666668</v>
      </c>
      <c r="F21" s="95">
        <v>0.35366008911521318</v>
      </c>
    </row>
    <row r="22" spans="1:16" x14ac:dyDescent="0.35">
      <c r="A22" s="35">
        <v>2009</v>
      </c>
      <c r="B22" s="87">
        <v>5063</v>
      </c>
      <c r="C22" s="90">
        <v>9768</v>
      </c>
      <c r="D22" s="90">
        <v>245.66666666666669</v>
      </c>
      <c r="E22" s="88">
        <v>15011.333333333334</v>
      </c>
      <c r="F22" s="94">
        <v>0.33727850068836879</v>
      </c>
    </row>
    <row r="23" spans="1:16" x14ac:dyDescent="0.35">
      <c r="A23" s="5">
        <v>2010</v>
      </c>
      <c r="B23" s="6">
        <v>4993</v>
      </c>
      <c r="C23" s="10">
        <v>8205</v>
      </c>
      <c r="D23" s="10">
        <v>226.33333333333334</v>
      </c>
      <c r="E23" s="7">
        <v>13436.666666666666</v>
      </c>
      <c r="F23" s="95">
        <v>0.3715951376829571</v>
      </c>
    </row>
    <row r="24" spans="1:16" x14ac:dyDescent="0.35">
      <c r="A24" s="35">
        <v>2011</v>
      </c>
      <c r="B24" s="87">
        <v>5068</v>
      </c>
      <c r="C24" s="90">
        <v>9366.6666666666679</v>
      </c>
      <c r="D24" s="90">
        <v>201.666666666667</v>
      </c>
      <c r="E24" s="88">
        <v>14728</v>
      </c>
      <c r="F24" s="94">
        <v>0.344106463878327</v>
      </c>
    </row>
    <row r="25" spans="1:16" x14ac:dyDescent="0.35">
      <c r="A25" s="5">
        <v>2012</v>
      </c>
      <c r="B25" s="6">
        <v>5030.1260000000002</v>
      </c>
      <c r="C25" s="10">
        <v>9897.2999999999993</v>
      </c>
      <c r="D25" s="10">
        <v>196.3</v>
      </c>
      <c r="E25" s="7">
        <v>15218.126</v>
      </c>
      <c r="F25" s="95">
        <v>0.33053517890441964</v>
      </c>
    </row>
    <row r="26" spans="1:16" x14ac:dyDescent="0.35">
      <c r="A26" s="35">
        <v>2013</v>
      </c>
      <c r="B26" s="87">
        <v>4890</v>
      </c>
      <c r="C26" s="90">
        <v>10720.7</v>
      </c>
      <c r="D26" s="90">
        <v>204.3</v>
      </c>
      <c r="E26" s="88">
        <v>15880.400000000001</v>
      </c>
      <c r="F26" s="94">
        <v>0.30792675247474871</v>
      </c>
    </row>
    <row r="27" spans="1:16" x14ac:dyDescent="0.35">
      <c r="A27" s="5">
        <v>2014</v>
      </c>
      <c r="B27" s="6">
        <v>5090</v>
      </c>
      <c r="C27" s="11">
        <v>11535.7</v>
      </c>
      <c r="D27" s="11">
        <v>370.3</v>
      </c>
      <c r="E27" s="7">
        <v>16720.400000000001</v>
      </c>
      <c r="F27" s="95">
        <v>0.30441855458003392</v>
      </c>
    </row>
    <row r="28" spans="1:16" x14ac:dyDescent="0.35">
      <c r="A28" s="35">
        <v>2015</v>
      </c>
      <c r="B28" s="87">
        <v>5120</v>
      </c>
      <c r="C28" s="88">
        <v>12171</v>
      </c>
      <c r="D28" s="88">
        <v>524.70000000000005</v>
      </c>
      <c r="E28" s="88">
        <v>17242.3</v>
      </c>
      <c r="F28" s="94">
        <v>0.29694414318275403</v>
      </c>
      <c r="J28" s="98"/>
    </row>
    <row r="29" spans="1:16" x14ac:dyDescent="0.35">
      <c r="A29" s="5">
        <v>2016</v>
      </c>
      <c r="B29" s="6">
        <v>5040</v>
      </c>
      <c r="C29" s="7">
        <v>13259.3</v>
      </c>
      <c r="D29" s="7">
        <v>296.7</v>
      </c>
      <c r="E29" s="7">
        <v>18469.599999999999</v>
      </c>
      <c r="F29" s="95">
        <v>0.27288084203231255</v>
      </c>
    </row>
    <row r="30" spans="1:16" x14ac:dyDescent="0.35">
      <c r="A30" s="35">
        <v>2017</v>
      </c>
      <c r="B30" s="87">
        <v>5260</v>
      </c>
      <c r="C30" s="88">
        <v>13680.7</v>
      </c>
      <c r="D30" s="88">
        <v>243</v>
      </c>
      <c r="E30" s="88">
        <v>19151.7</v>
      </c>
      <c r="F30" s="94">
        <v>0.27464924784744954</v>
      </c>
    </row>
    <row r="31" spans="1:16" x14ac:dyDescent="0.35">
      <c r="A31" s="5">
        <v>2018</v>
      </c>
      <c r="B31" s="6">
        <v>5600</v>
      </c>
      <c r="C31" s="7">
        <v>13104.7</v>
      </c>
      <c r="D31" s="7">
        <v>196.7</v>
      </c>
      <c r="E31" s="7">
        <v>18911</v>
      </c>
      <c r="F31" s="95">
        <v>0.29612394902437733</v>
      </c>
    </row>
    <row r="32" spans="1:16" x14ac:dyDescent="0.35">
      <c r="A32" s="35">
        <v>2019</v>
      </c>
      <c r="B32" s="87">
        <v>5090</v>
      </c>
      <c r="C32" s="88">
        <v>11925</v>
      </c>
      <c r="D32" s="88">
        <v>158</v>
      </c>
      <c r="E32" s="88">
        <v>17301</v>
      </c>
      <c r="F32" s="94">
        <v>0.29420264724582396</v>
      </c>
      <c r="I32" s="23"/>
      <c r="J32" s="23"/>
      <c r="K32" s="23"/>
      <c r="L32" s="23"/>
      <c r="M32" s="23"/>
      <c r="N32" s="23"/>
      <c r="O32" s="23"/>
      <c r="P32" s="23"/>
    </row>
    <row r="33" spans="1:6" x14ac:dyDescent="0.35">
      <c r="A33" s="5">
        <v>2020</v>
      </c>
      <c r="B33" s="6">
        <v>4860</v>
      </c>
      <c r="C33" s="7">
        <v>12153</v>
      </c>
      <c r="D33" s="7">
        <v>147.69999999999999</v>
      </c>
      <c r="E33" s="7">
        <v>17288.3</v>
      </c>
      <c r="F33" s="95">
        <v>0.28111497371054411</v>
      </c>
    </row>
    <row r="34" spans="1:6" x14ac:dyDescent="0.35">
      <c r="A34" s="35">
        <v>2021</v>
      </c>
      <c r="B34" s="87">
        <v>4720</v>
      </c>
      <c r="C34" s="88">
        <v>10504</v>
      </c>
      <c r="D34" s="88">
        <v>158.69999999999999</v>
      </c>
      <c r="E34" s="88">
        <v>15520.3</v>
      </c>
      <c r="F34" s="94">
        <v>0.30411783277385102</v>
      </c>
    </row>
    <row r="35" spans="1:6" x14ac:dyDescent="0.35">
      <c r="A35" s="5">
        <v>2022</v>
      </c>
      <c r="B35" s="6">
        <v>4670</v>
      </c>
      <c r="C35" s="7">
        <v>11629.3</v>
      </c>
      <c r="D35" s="7">
        <v>203.3</v>
      </c>
      <c r="E35" s="7">
        <v>16520</v>
      </c>
      <c r="F35" s="95">
        <v>0.28268765133171914</v>
      </c>
    </row>
    <row r="36" spans="1:6" x14ac:dyDescent="0.35">
      <c r="A36" s="35">
        <v>2023</v>
      </c>
      <c r="B36" s="87">
        <v>4730</v>
      </c>
      <c r="C36" s="88">
        <v>11726.7</v>
      </c>
      <c r="D36" s="88">
        <v>211.7</v>
      </c>
      <c r="E36" s="88">
        <v>16638</v>
      </c>
      <c r="F36" s="94">
        <v>0.28428897704050965</v>
      </c>
    </row>
    <row r="37" spans="1:6" x14ac:dyDescent="0.35">
      <c r="A37" s="5">
        <v>2024</v>
      </c>
      <c r="B37" s="6">
        <v>4170</v>
      </c>
      <c r="C37" s="7">
        <v>12061</v>
      </c>
      <c r="D37" s="7">
        <v>176.3</v>
      </c>
      <c r="E37" s="7">
        <v>16463.7</v>
      </c>
      <c r="F37" s="95">
        <v>0.25328449862424607</v>
      </c>
    </row>
    <row r="38" spans="1:6" x14ac:dyDescent="0.35">
      <c r="A38" s="35">
        <v>2025</v>
      </c>
      <c r="B38" s="87">
        <v>3900</v>
      </c>
      <c r="C38" s="88">
        <v>12874</v>
      </c>
      <c r="D38" s="88">
        <v>128</v>
      </c>
      <c r="E38" s="88">
        <v>17096</v>
      </c>
      <c r="F38" s="94">
        <v>0.22812353766963031</v>
      </c>
    </row>
    <row r="39" spans="1:6" x14ac:dyDescent="0.35">
      <c r="A39" s="5">
        <v>2026</v>
      </c>
      <c r="B39" s="6"/>
      <c r="C39" s="7"/>
      <c r="D39" s="7"/>
      <c r="E39" s="7"/>
      <c r="F39" s="95"/>
    </row>
    <row r="40" spans="1:6" x14ac:dyDescent="0.35">
      <c r="A40" s="35">
        <v>2027</v>
      </c>
      <c r="B40" s="87"/>
      <c r="C40" s="88"/>
      <c r="D40" s="88"/>
      <c r="E40" s="88"/>
      <c r="F40" s="94"/>
    </row>
    <row r="41" spans="1:6" x14ac:dyDescent="0.35">
      <c r="A41" s="5">
        <v>2028</v>
      </c>
      <c r="B41" s="6"/>
      <c r="C41" s="7"/>
      <c r="D41" s="7"/>
      <c r="E41" s="7"/>
      <c r="F41" s="95"/>
    </row>
    <row r="42" spans="1:6" x14ac:dyDescent="0.35">
      <c r="A42" s="35">
        <v>2029</v>
      </c>
      <c r="B42" s="87"/>
      <c r="C42" s="88"/>
      <c r="D42" s="88"/>
      <c r="E42" s="88"/>
      <c r="F42" s="94"/>
    </row>
    <row r="43" spans="1:6" x14ac:dyDescent="0.35">
      <c r="A43" s="5">
        <v>2030</v>
      </c>
      <c r="B43" s="6"/>
      <c r="C43" s="7"/>
      <c r="D43" s="7"/>
      <c r="E43" s="7"/>
      <c r="F43" s="95"/>
    </row>
    <row r="44" spans="1:6" x14ac:dyDescent="0.35">
      <c r="A44" s="35">
        <v>2031</v>
      </c>
      <c r="B44" s="87"/>
      <c r="C44" s="88"/>
      <c r="D44" s="88"/>
      <c r="E44" s="88"/>
      <c r="F44" s="94"/>
    </row>
    <row r="45" spans="1:6" x14ac:dyDescent="0.35">
      <c r="A45" s="5">
        <v>2032</v>
      </c>
      <c r="B45" s="6"/>
      <c r="C45" s="7"/>
      <c r="D45" s="7"/>
      <c r="E45" s="7"/>
      <c r="F45" s="95"/>
    </row>
    <row r="46" spans="1:6" x14ac:dyDescent="0.35">
      <c r="A46" s="35">
        <v>2033</v>
      </c>
      <c r="B46" s="87"/>
      <c r="C46" s="88"/>
      <c r="D46" s="88"/>
      <c r="E46" s="88"/>
      <c r="F46" s="94"/>
    </row>
    <row r="47" spans="1:6" x14ac:dyDescent="0.35">
      <c r="A47" s="5">
        <v>2034</v>
      </c>
      <c r="B47" s="6"/>
      <c r="C47" s="7"/>
      <c r="D47" s="7"/>
      <c r="E47" s="7"/>
      <c r="F47" s="95"/>
    </row>
    <row r="48" spans="1:6" x14ac:dyDescent="0.35">
      <c r="A48" s="35">
        <v>2035</v>
      </c>
      <c r="B48" s="87"/>
      <c r="C48" s="88"/>
      <c r="D48" s="88"/>
      <c r="E48" s="88"/>
      <c r="F48" s="94">
        <v>0.3</v>
      </c>
    </row>
  </sheetData>
  <pageMargins left="0.7" right="0.7" top="1.3571428571428572" bottom="0.75" header="0.3" footer="0.3"/>
  <pageSetup paperSize="9" orientation="portrait" r:id="rId1"/>
  <headerFooter>
    <oddHeader>&amp;L&amp;G</oddHeader>
  </headerFooter>
  <drawing r:id="rId2"/>
  <legacyDrawingHF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BE0AB-1F9A-4E4C-B78F-4A1F7C01E14D}">
  <dimension ref="A1:Q48"/>
  <sheetViews>
    <sheetView workbookViewId="0">
      <selection activeCell="A7" sqref="A7:F48"/>
    </sheetView>
  </sheetViews>
  <sheetFormatPr defaultColWidth="8.33203125" defaultRowHeight="15.5" x14ac:dyDescent="0.35"/>
  <cols>
    <col min="1" max="1" width="11.58203125" style="15" customWidth="1"/>
    <col min="2" max="2" width="14.58203125" style="15" customWidth="1"/>
    <col min="3" max="3" width="12.08203125" style="15" customWidth="1"/>
    <col min="4" max="4" width="12" style="15" customWidth="1"/>
    <col min="5" max="6" width="21.08203125" style="15" customWidth="1"/>
    <col min="7" max="16384" width="8.33203125" style="15"/>
  </cols>
  <sheetData>
    <row r="1" spans="1:6" x14ac:dyDescent="0.35">
      <c r="A1" s="1" t="s">
        <v>90</v>
      </c>
    </row>
    <row r="2" spans="1:6" x14ac:dyDescent="0.35">
      <c r="A2" s="62"/>
    </row>
    <row r="3" spans="1:6" x14ac:dyDescent="0.35">
      <c r="A3" s="42" t="s">
        <v>89</v>
      </c>
    </row>
    <row r="4" spans="1:6" x14ac:dyDescent="0.35">
      <c r="A4" s="42"/>
    </row>
    <row r="5" spans="1:6" x14ac:dyDescent="0.35">
      <c r="A5" s="42" t="s">
        <v>91</v>
      </c>
    </row>
    <row r="6" spans="1:6" ht="16" thickBot="1" x14ac:dyDescent="0.4"/>
    <row r="7" spans="1:6" x14ac:dyDescent="0.35">
      <c r="A7" s="4" t="s">
        <v>4</v>
      </c>
      <c r="B7" s="4" t="s">
        <v>0</v>
      </c>
      <c r="C7" s="4" t="s">
        <v>1</v>
      </c>
      <c r="D7" s="4" t="s">
        <v>2</v>
      </c>
      <c r="E7" s="4" t="s">
        <v>3</v>
      </c>
      <c r="F7" s="4" t="s">
        <v>6</v>
      </c>
    </row>
    <row r="8" spans="1:6" x14ac:dyDescent="0.35">
      <c r="A8" s="64">
        <v>1995</v>
      </c>
      <c r="B8" s="34">
        <v>79.8</v>
      </c>
      <c r="C8" s="34">
        <v>2.2000000000000002</v>
      </c>
      <c r="D8" s="34">
        <v>5.3</v>
      </c>
      <c r="E8" s="34">
        <v>76.7</v>
      </c>
      <c r="F8" s="100">
        <v>1.0404172099087352</v>
      </c>
    </row>
    <row r="9" spans="1:6" x14ac:dyDescent="0.35">
      <c r="A9" s="16">
        <v>1996</v>
      </c>
      <c r="B9" s="22">
        <v>82.3</v>
      </c>
      <c r="C9" s="22">
        <v>3.3368800000000003</v>
      </c>
      <c r="D9" s="22">
        <v>6.1935400000000005</v>
      </c>
      <c r="E9" s="22">
        <v>79.443339999999992</v>
      </c>
      <c r="F9" s="57">
        <v>1.0359584579399608</v>
      </c>
    </row>
    <row r="10" spans="1:6" x14ac:dyDescent="0.35">
      <c r="A10" s="64">
        <v>1997</v>
      </c>
      <c r="B10" s="34">
        <v>89.7</v>
      </c>
      <c r="C10" s="34">
        <v>5.2789599999999997</v>
      </c>
      <c r="D10" s="34">
        <v>13.516939999999998</v>
      </c>
      <c r="E10" s="34">
        <v>81.462019999999995</v>
      </c>
      <c r="F10" s="100">
        <v>1.1011266354553939</v>
      </c>
    </row>
    <row r="11" spans="1:6" x14ac:dyDescent="0.35">
      <c r="A11" s="16">
        <v>1998</v>
      </c>
      <c r="B11" s="22">
        <v>87.890422000000001</v>
      </c>
      <c r="C11" s="22">
        <v>6.0181300000000002</v>
      </c>
      <c r="D11" s="22">
        <v>6.4950900000000003</v>
      </c>
      <c r="E11" s="22">
        <v>87.413461999999996</v>
      </c>
      <c r="F11" s="57">
        <v>1.0054563678075124</v>
      </c>
    </row>
    <row r="12" spans="1:6" x14ac:dyDescent="0.35">
      <c r="A12" s="64">
        <v>1999</v>
      </c>
      <c r="B12" s="34">
        <v>94.082437999999996</v>
      </c>
      <c r="C12" s="34">
        <v>11.241100000000001</v>
      </c>
      <c r="D12" s="34">
        <v>3.8163300000000002</v>
      </c>
      <c r="E12" s="34">
        <v>101.50720800000001</v>
      </c>
      <c r="F12" s="100">
        <v>0.92685475104388637</v>
      </c>
    </row>
    <row r="13" spans="1:6" x14ac:dyDescent="0.35">
      <c r="A13" s="16">
        <v>2000</v>
      </c>
      <c r="B13" s="22">
        <v>99.127184999999997</v>
      </c>
      <c r="C13" s="22">
        <v>20.184519999999999</v>
      </c>
      <c r="D13" s="22">
        <v>5.9763899999999994</v>
      </c>
      <c r="E13" s="22">
        <v>113.33531499999999</v>
      </c>
      <c r="F13" s="57">
        <v>0.87463633907930638</v>
      </c>
    </row>
    <row r="14" spans="1:6" x14ac:dyDescent="0.35">
      <c r="A14" s="64">
        <v>2001</v>
      </c>
      <c r="B14" s="34">
        <v>105.801968</v>
      </c>
      <c r="C14" s="34">
        <v>26.196750000000002</v>
      </c>
      <c r="D14" s="34">
        <v>8.3105199999999986</v>
      </c>
      <c r="E14" s="34">
        <v>123.688198</v>
      </c>
      <c r="F14" s="100">
        <v>0.85539258967941312</v>
      </c>
    </row>
    <row r="15" spans="1:6" x14ac:dyDescent="0.35">
      <c r="A15" s="16">
        <v>2002</v>
      </c>
      <c r="B15" s="22">
        <v>110.644884</v>
      </c>
      <c r="C15" s="22">
        <v>31.587869999999999</v>
      </c>
      <c r="D15" s="22">
        <v>9.83066</v>
      </c>
      <c r="E15" s="22">
        <v>132.40209400000001</v>
      </c>
      <c r="F15" s="57">
        <v>0.83567321828006735</v>
      </c>
    </row>
    <row r="16" spans="1:6" x14ac:dyDescent="0.35">
      <c r="A16" s="64">
        <v>2003</v>
      </c>
      <c r="B16" s="34">
        <v>105.60817299999999</v>
      </c>
      <c r="C16" s="34">
        <v>34.181370000000001</v>
      </c>
      <c r="D16" s="34">
        <v>11.80297</v>
      </c>
      <c r="E16" s="34">
        <v>127.98657299999998</v>
      </c>
      <c r="F16" s="100">
        <v>0.82515040855105959</v>
      </c>
    </row>
    <row r="17" spans="1:6" x14ac:dyDescent="0.35">
      <c r="A17" s="16">
        <v>2004</v>
      </c>
      <c r="B17" s="22">
        <v>100.260774</v>
      </c>
      <c r="C17" s="22">
        <v>43.337489999999995</v>
      </c>
      <c r="D17" s="22">
        <v>9.9770399999999988</v>
      </c>
      <c r="E17" s="22">
        <v>133.62122400000001</v>
      </c>
      <c r="F17" s="57">
        <v>0.75033569517369481</v>
      </c>
    </row>
    <row r="18" spans="1:6" x14ac:dyDescent="0.35">
      <c r="A18" s="64">
        <v>2005</v>
      </c>
      <c r="B18" s="34">
        <v>106.19192</v>
      </c>
      <c r="C18" s="34">
        <v>48.132629999999999</v>
      </c>
      <c r="D18" s="34">
        <v>12.455260000000001</v>
      </c>
      <c r="E18" s="34">
        <v>141.86928999999998</v>
      </c>
      <c r="F18" s="100">
        <v>0.7485194293987093</v>
      </c>
    </row>
    <row r="19" spans="1:6" x14ac:dyDescent="0.35">
      <c r="A19" s="16">
        <v>2006</v>
      </c>
      <c r="B19" s="22">
        <v>109.860783</v>
      </c>
      <c r="C19" s="22">
        <v>53.477220000000003</v>
      </c>
      <c r="D19" s="22">
        <v>15.53654</v>
      </c>
      <c r="E19" s="22">
        <v>147.80146300000001</v>
      </c>
      <c r="F19" s="57">
        <v>0.74329969927293604</v>
      </c>
    </row>
    <row r="20" spans="1:6" x14ac:dyDescent="0.35">
      <c r="A20" s="64">
        <v>2007</v>
      </c>
      <c r="B20" s="34">
        <v>113.319599</v>
      </c>
      <c r="C20" s="34">
        <v>55.061129999999999</v>
      </c>
      <c r="D20" s="34">
        <v>15.64622</v>
      </c>
      <c r="E20" s="34">
        <v>152.734509</v>
      </c>
      <c r="F20" s="100">
        <v>0.74193841157403395</v>
      </c>
    </row>
    <row r="21" spans="1:6" x14ac:dyDescent="0.35">
      <c r="A21" s="16">
        <v>2008</v>
      </c>
      <c r="B21" s="22">
        <v>115.51275099999999</v>
      </c>
      <c r="C21" s="22">
        <v>62.772930000000002</v>
      </c>
      <c r="D21" s="22">
        <v>11.478459999999998</v>
      </c>
      <c r="E21" s="22">
        <v>166.80722100000003</v>
      </c>
      <c r="F21" s="57">
        <v>0.69249250906230242</v>
      </c>
    </row>
    <row r="22" spans="1:6" x14ac:dyDescent="0.35">
      <c r="A22" s="64">
        <v>2009</v>
      </c>
      <c r="B22" s="34">
        <v>113.53175</v>
      </c>
      <c r="C22" s="34">
        <v>60.188699999999997</v>
      </c>
      <c r="D22" s="34">
        <v>10.877850000000002</v>
      </c>
      <c r="E22" s="34">
        <v>162.8426</v>
      </c>
      <c r="F22" s="100">
        <v>0.69718703828113771</v>
      </c>
    </row>
    <row r="23" spans="1:6" x14ac:dyDescent="0.35">
      <c r="A23" s="16">
        <v>2010</v>
      </c>
      <c r="B23" s="22">
        <v>121.66740299999999</v>
      </c>
      <c r="C23" s="22">
        <v>64.541449999999998</v>
      </c>
      <c r="D23" s="22">
        <v>13.935270000000001</v>
      </c>
      <c r="E23" s="22">
        <v>172.27358299999997</v>
      </c>
      <c r="F23" s="57">
        <v>0.7062452691890666</v>
      </c>
    </row>
    <row r="24" spans="1:6" x14ac:dyDescent="0.35">
      <c r="A24" s="64">
        <v>2011</v>
      </c>
      <c r="B24" s="34">
        <v>121.268446</v>
      </c>
      <c r="C24" s="34">
        <v>69.155270000000016</v>
      </c>
      <c r="D24" s="34">
        <v>13.387420000000001</v>
      </c>
      <c r="E24" s="34">
        <v>177.03629600000002</v>
      </c>
      <c r="F24" s="100">
        <v>0.6849919973472558</v>
      </c>
    </row>
    <row r="25" spans="1:6" x14ac:dyDescent="0.35">
      <c r="A25" s="16">
        <v>2012</v>
      </c>
      <c r="B25" s="22">
        <v>117.304069</v>
      </c>
      <c r="C25" s="22">
        <v>78.281999999999996</v>
      </c>
      <c r="D25" s="22">
        <v>14.84178</v>
      </c>
      <c r="E25" s="22">
        <v>180.74428900000001</v>
      </c>
      <c r="F25" s="57">
        <v>0.64900567342407145</v>
      </c>
    </row>
    <row r="26" spans="1:6" x14ac:dyDescent="0.35">
      <c r="A26" s="64">
        <v>2013</v>
      </c>
      <c r="B26" s="34">
        <v>125.738451</v>
      </c>
      <c r="C26" s="34">
        <v>82.771000000000001</v>
      </c>
      <c r="D26" s="34">
        <v>13.936</v>
      </c>
      <c r="E26" s="34">
        <v>194.57345100000001</v>
      </c>
      <c r="F26" s="100">
        <v>0.64622614418243518</v>
      </c>
    </row>
    <row r="27" spans="1:6" x14ac:dyDescent="0.35">
      <c r="A27" s="16">
        <v>2014</v>
      </c>
      <c r="B27" s="22">
        <v>137.777783</v>
      </c>
      <c r="C27" s="22">
        <v>89.313000000000002</v>
      </c>
      <c r="D27" s="22">
        <v>17.106999999999999</v>
      </c>
      <c r="E27" s="22">
        <v>209.98378299999999</v>
      </c>
      <c r="F27" s="57">
        <v>0.65613535022368852</v>
      </c>
    </row>
    <row r="28" spans="1:6" x14ac:dyDescent="0.35">
      <c r="A28" s="64">
        <v>2015</v>
      </c>
      <c r="B28" s="34">
        <v>145.77000000000001</v>
      </c>
      <c r="C28" s="34">
        <v>91.22</v>
      </c>
      <c r="D28" s="34">
        <v>17.619</v>
      </c>
      <c r="E28" s="34">
        <v>219.37100000000001</v>
      </c>
      <c r="F28" s="100">
        <v>0.66449074854926127</v>
      </c>
    </row>
    <row r="29" spans="1:6" x14ac:dyDescent="0.35">
      <c r="A29" s="16">
        <v>2016</v>
      </c>
      <c r="B29" s="22">
        <v>158.03</v>
      </c>
      <c r="C29" s="22">
        <v>96.691999999999993</v>
      </c>
      <c r="D29" s="22">
        <v>20.084</v>
      </c>
      <c r="E29" s="22">
        <v>234.63799999999998</v>
      </c>
      <c r="F29" s="57">
        <v>0.6735055702827335</v>
      </c>
    </row>
    <row r="30" spans="1:6" x14ac:dyDescent="0.35">
      <c r="A30" s="64">
        <v>2017</v>
      </c>
      <c r="B30" s="34">
        <v>158.77000000000001</v>
      </c>
      <c r="C30" s="34">
        <v>96.236999999999995</v>
      </c>
      <c r="D30" s="34">
        <v>21.216999999999999</v>
      </c>
      <c r="E30" s="34">
        <v>233.79000000000002</v>
      </c>
      <c r="F30" s="100">
        <v>0.67911373454809876</v>
      </c>
    </row>
    <row r="31" spans="1:6" x14ac:dyDescent="0.35">
      <c r="A31" s="16">
        <v>2018</v>
      </c>
      <c r="B31" s="22">
        <v>156.74</v>
      </c>
      <c r="C31" s="22">
        <v>92.600999999999999</v>
      </c>
      <c r="D31" s="22">
        <v>23.744</v>
      </c>
      <c r="E31" s="22">
        <v>225.59700000000001</v>
      </c>
      <c r="F31" s="57">
        <v>0.69477874262512362</v>
      </c>
    </row>
    <row r="32" spans="1:6" x14ac:dyDescent="0.35">
      <c r="A32" s="64">
        <v>2019</v>
      </c>
      <c r="B32" s="34">
        <v>165.22</v>
      </c>
      <c r="C32" s="34">
        <v>95.1</v>
      </c>
      <c r="D32" s="34">
        <v>29.664000000000001</v>
      </c>
      <c r="E32" s="34">
        <v>230.65600000000001</v>
      </c>
      <c r="F32" s="100">
        <v>0.71630480022197551</v>
      </c>
    </row>
    <row r="33" spans="1:17" x14ac:dyDescent="0.35">
      <c r="A33" s="16">
        <v>2020</v>
      </c>
      <c r="B33" s="22">
        <v>172.28</v>
      </c>
      <c r="C33" s="22">
        <v>87.462000000000003</v>
      </c>
      <c r="D33" s="22">
        <v>34.274000000000001</v>
      </c>
      <c r="E33" s="22">
        <v>225.46800000000002</v>
      </c>
      <c r="F33" s="57">
        <v>0.76409956180034411</v>
      </c>
    </row>
    <row r="34" spans="1:17" x14ac:dyDescent="0.35">
      <c r="A34" s="64">
        <v>2021</v>
      </c>
      <c r="B34" s="34">
        <v>182.55</v>
      </c>
      <c r="C34" s="34">
        <v>96.692999999999998</v>
      </c>
      <c r="D34" s="34">
        <v>38.552</v>
      </c>
      <c r="E34" s="34">
        <v>240.691</v>
      </c>
      <c r="F34" s="100">
        <v>0.75844132102986817</v>
      </c>
    </row>
    <row r="35" spans="1:17" x14ac:dyDescent="0.35">
      <c r="A35" s="16">
        <v>2022</v>
      </c>
      <c r="B35" s="22">
        <v>176.12</v>
      </c>
      <c r="C35" s="22">
        <v>108.07</v>
      </c>
      <c r="D35" s="22">
        <v>43.316000000000003</v>
      </c>
      <c r="E35" s="22">
        <v>240.874</v>
      </c>
      <c r="F35" s="57">
        <v>0.73117065353670385</v>
      </c>
    </row>
    <row r="36" spans="1:17" x14ac:dyDescent="0.35">
      <c r="A36" s="64">
        <v>2023</v>
      </c>
      <c r="B36" s="34">
        <v>175.86</v>
      </c>
      <c r="C36" s="34">
        <v>112.9836</v>
      </c>
      <c r="D36" s="34">
        <v>41.585799999999999</v>
      </c>
      <c r="E36" s="34">
        <v>247.25780000000003</v>
      </c>
      <c r="F36" s="100">
        <v>0.71124146538552069</v>
      </c>
    </row>
    <row r="37" spans="1:17" x14ac:dyDescent="0.35">
      <c r="A37" s="16">
        <v>2024</v>
      </c>
      <c r="B37" s="22">
        <v>182.13</v>
      </c>
      <c r="C37" s="22">
        <v>110.7677</v>
      </c>
      <c r="D37" s="22">
        <v>38.5428</v>
      </c>
      <c r="E37" s="22">
        <v>254.35489999999999</v>
      </c>
      <c r="F37" s="57">
        <v>0.71604675199888035</v>
      </c>
    </row>
    <row r="38" spans="1:17" x14ac:dyDescent="0.35">
      <c r="A38" s="64">
        <v>2025</v>
      </c>
      <c r="B38" s="34">
        <v>185.45</v>
      </c>
      <c r="C38" s="34">
        <v>107.6769</v>
      </c>
      <c r="D38" s="34">
        <v>45.572800000000001</v>
      </c>
      <c r="E38" s="34">
        <v>247.55409999999998</v>
      </c>
      <c r="F38" s="100">
        <v>0.74912918024787312</v>
      </c>
    </row>
    <row r="39" spans="1:17" x14ac:dyDescent="0.35">
      <c r="A39" s="16">
        <v>2026</v>
      </c>
      <c r="B39" s="22"/>
      <c r="C39" s="22"/>
      <c r="D39" s="22"/>
      <c r="E39" s="22"/>
      <c r="F39" s="57"/>
      <c r="K39" s="72"/>
      <c r="L39" s="72"/>
      <c r="M39" s="72"/>
      <c r="N39" s="72"/>
      <c r="O39" s="72"/>
      <c r="P39" s="72"/>
      <c r="Q39" s="72"/>
    </row>
    <row r="40" spans="1:17" x14ac:dyDescent="0.35">
      <c r="A40" s="64">
        <v>2027</v>
      </c>
      <c r="B40" s="34"/>
      <c r="C40" s="34"/>
      <c r="D40" s="34"/>
      <c r="E40" s="34"/>
      <c r="F40" s="100"/>
    </row>
    <row r="41" spans="1:17" x14ac:dyDescent="0.35">
      <c r="A41" s="16">
        <v>2028</v>
      </c>
      <c r="B41" s="22"/>
      <c r="C41" s="22"/>
      <c r="D41" s="22"/>
      <c r="E41" s="22"/>
      <c r="F41" s="57"/>
    </row>
    <row r="42" spans="1:17" x14ac:dyDescent="0.35">
      <c r="A42" s="64">
        <v>2029</v>
      </c>
      <c r="B42" s="34"/>
      <c r="C42" s="34"/>
      <c r="D42" s="34"/>
      <c r="E42" s="34"/>
      <c r="F42" s="100"/>
    </row>
    <row r="43" spans="1:17" x14ac:dyDescent="0.35">
      <c r="A43" s="16">
        <v>2030</v>
      </c>
      <c r="B43" s="22"/>
      <c r="C43" s="22"/>
      <c r="D43" s="22"/>
      <c r="E43" s="22"/>
      <c r="F43" s="57"/>
    </row>
    <row r="44" spans="1:17" x14ac:dyDescent="0.35">
      <c r="A44" s="64">
        <v>2031</v>
      </c>
      <c r="B44" s="34"/>
      <c r="C44" s="34"/>
      <c r="D44" s="34"/>
      <c r="E44" s="34"/>
      <c r="F44" s="100"/>
    </row>
    <row r="45" spans="1:17" x14ac:dyDescent="0.35">
      <c r="A45" s="16">
        <v>2032</v>
      </c>
      <c r="B45" s="22"/>
      <c r="C45" s="22"/>
      <c r="D45" s="22"/>
      <c r="E45" s="22"/>
      <c r="F45" s="57"/>
    </row>
    <row r="46" spans="1:17" x14ac:dyDescent="0.35">
      <c r="A46" s="64">
        <v>2033</v>
      </c>
      <c r="B46" s="34"/>
      <c r="C46" s="34"/>
      <c r="D46" s="34"/>
      <c r="E46" s="34"/>
      <c r="F46" s="100"/>
    </row>
    <row r="47" spans="1:17" x14ac:dyDescent="0.35">
      <c r="A47" s="16">
        <v>2034</v>
      </c>
      <c r="B47" s="22"/>
      <c r="C47" s="22"/>
      <c r="D47" s="22"/>
      <c r="E47" s="22"/>
      <c r="F47" s="57"/>
    </row>
    <row r="48" spans="1:17" x14ac:dyDescent="0.35">
      <c r="A48" s="64">
        <v>2035</v>
      </c>
      <c r="B48" s="34"/>
      <c r="C48" s="34"/>
      <c r="D48" s="34"/>
      <c r="E48" s="34"/>
      <c r="F48" s="100">
        <v>0.85</v>
      </c>
    </row>
  </sheetData>
  <pageMargins left="0.7" right="0.7" top="0.75" bottom="0.75"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51D43-F51F-47D0-B83B-F3F16C828F3C}">
  <dimension ref="A1:I48"/>
  <sheetViews>
    <sheetView workbookViewId="0">
      <selection activeCell="A7" sqref="A7:F48"/>
    </sheetView>
  </sheetViews>
  <sheetFormatPr defaultColWidth="8.58203125" defaultRowHeight="15.5" x14ac:dyDescent="0.35"/>
  <cols>
    <col min="1" max="1" width="11.08203125" style="15" customWidth="1"/>
    <col min="2" max="2" width="17.33203125" style="15" customWidth="1"/>
    <col min="3" max="4" width="11.33203125" style="15" bestFit="1" customWidth="1"/>
    <col min="5" max="5" width="20.08203125" style="15" customWidth="1"/>
    <col min="6" max="6" width="18.5" style="15" customWidth="1"/>
    <col min="7" max="7" width="11.58203125" style="15" customWidth="1"/>
    <col min="8" max="16384" width="8.58203125" style="15"/>
  </cols>
  <sheetData>
    <row r="1" spans="1:9" x14ac:dyDescent="0.35">
      <c r="A1" s="1" t="s">
        <v>79</v>
      </c>
    </row>
    <row r="2" spans="1:9" x14ac:dyDescent="0.35">
      <c r="A2" s="62"/>
    </row>
    <row r="3" spans="1:9" x14ac:dyDescent="0.35">
      <c r="A3" s="42" t="s">
        <v>80</v>
      </c>
    </row>
    <row r="4" spans="1:9" x14ac:dyDescent="0.35">
      <c r="A4" s="12"/>
    </row>
    <row r="5" spans="1:9" x14ac:dyDescent="0.35">
      <c r="A5" s="42" t="s">
        <v>81</v>
      </c>
    </row>
    <row r="7" spans="1:9" ht="16" thickBot="1" x14ac:dyDescent="0.4">
      <c r="A7" s="18" t="s">
        <v>4</v>
      </c>
      <c r="B7" s="18" t="s">
        <v>5</v>
      </c>
      <c r="C7" s="18" t="s">
        <v>1</v>
      </c>
      <c r="D7" s="18" t="s">
        <v>2</v>
      </c>
      <c r="E7" s="18" t="s">
        <v>3</v>
      </c>
      <c r="F7" s="18" t="s">
        <v>6</v>
      </c>
      <c r="H7" s="77"/>
    </row>
    <row r="8" spans="1:9" x14ac:dyDescent="0.35">
      <c r="A8" s="80">
        <v>1995</v>
      </c>
      <c r="B8" s="81">
        <v>3243</v>
      </c>
      <c r="C8" s="81">
        <v>224.83299999999997</v>
      </c>
      <c r="D8" s="81">
        <v>581.81600000000003</v>
      </c>
      <c r="E8" s="82">
        <v>2886.0169999999998</v>
      </c>
      <c r="F8" s="112">
        <v>1.1236940045744708</v>
      </c>
      <c r="H8" s="78"/>
      <c r="I8" s="79"/>
    </row>
    <row r="9" spans="1:9" x14ac:dyDescent="0.35">
      <c r="A9" s="19">
        <v>1996</v>
      </c>
      <c r="B9" s="20">
        <v>3258</v>
      </c>
      <c r="C9" s="20">
        <v>291.37599999999998</v>
      </c>
      <c r="D9" s="20">
        <v>459.13099999999997</v>
      </c>
      <c r="E9" s="11">
        <v>3090.2450000000003</v>
      </c>
      <c r="F9" s="113">
        <v>1.0542853398355145</v>
      </c>
      <c r="H9" s="78"/>
      <c r="I9" s="79"/>
    </row>
    <row r="10" spans="1:9" x14ac:dyDescent="0.35">
      <c r="A10" s="80">
        <v>1997</v>
      </c>
      <c r="B10" s="81">
        <v>3276</v>
      </c>
      <c r="C10" s="81">
        <v>351.76</v>
      </c>
      <c r="D10" s="81">
        <v>686.89800000000002</v>
      </c>
      <c r="E10" s="82">
        <v>2940.8620000000001</v>
      </c>
      <c r="F10" s="112">
        <v>1.1139591045074539</v>
      </c>
      <c r="H10" s="30"/>
      <c r="I10" s="79"/>
    </row>
    <row r="11" spans="1:9" x14ac:dyDescent="0.35">
      <c r="A11" s="19">
        <v>1998</v>
      </c>
      <c r="B11" s="20">
        <v>3277</v>
      </c>
      <c r="C11" s="20">
        <v>393.541</v>
      </c>
      <c r="D11" s="20">
        <v>666.875</v>
      </c>
      <c r="E11" s="11">
        <v>3003.6660000000002</v>
      </c>
      <c r="F11" s="113">
        <v>1.0910001311730397</v>
      </c>
      <c r="H11" s="30"/>
      <c r="I11" s="79"/>
    </row>
    <row r="12" spans="1:9" x14ac:dyDescent="0.35">
      <c r="A12" s="80">
        <v>1999</v>
      </c>
      <c r="B12" s="81">
        <v>3299</v>
      </c>
      <c r="C12" s="81">
        <v>434.709</v>
      </c>
      <c r="D12" s="81">
        <v>615.82600000000002</v>
      </c>
      <c r="E12" s="82">
        <v>3117.8829999999998</v>
      </c>
      <c r="F12" s="112">
        <v>1.058089735888101</v>
      </c>
      <c r="H12" s="30"/>
      <c r="I12" s="79"/>
    </row>
    <row r="13" spans="1:9" x14ac:dyDescent="0.35">
      <c r="A13" s="19">
        <v>2000</v>
      </c>
      <c r="B13" s="20">
        <v>3297</v>
      </c>
      <c r="C13" s="20">
        <v>421.79399999999998</v>
      </c>
      <c r="D13" s="20">
        <v>680.90499999999997</v>
      </c>
      <c r="E13" s="11">
        <v>3037.8890000000001</v>
      </c>
      <c r="F13" s="113">
        <v>1.0852931097877505</v>
      </c>
      <c r="H13" s="30"/>
      <c r="I13" s="79"/>
    </row>
    <row r="14" spans="1:9" x14ac:dyDescent="0.35">
      <c r="A14" s="80">
        <v>2001</v>
      </c>
      <c r="B14" s="81">
        <v>3290</v>
      </c>
      <c r="C14" s="81">
        <v>451.03899999999999</v>
      </c>
      <c r="D14" s="81">
        <v>671.28899999999999</v>
      </c>
      <c r="E14" s="82">
        <v>3069.75</v>
      </c>
      <c r="F14" s="112">
        <v>1.0717485137226159</v>
      </c>
      <c r="H14" s="30"/>
      <c r="I14" s="79"/>
    </row>
    <row r="15" spans="1:9" x14ac:dyDescent="0.35">
      <c r="A15" s="19">
        <v>2002</v>
      </c>
      <c r="B15" s="20">
        <v>3226</v>
      </c>
      <c r="C15" s="20">
        <v>539.86300000000006</v>
      </c>
      <c r="D15" s="20">
        <v>555.03199999999993</v>
      </c>
      <c r="E15" s="11">
        <v>3210.8310000000001</v>
      </c>
      <c r="F15" s="113">
        <v>1.0047243221458868</v>
      </c>
      <c r="H15" s="30"/>
      <c r="I15" s="79"/>
    </row>
    <row r="16" spans="1:9" x14ac:dyDescent="0.35">
      <c r="A16" s="80">
        <v>2003</v>
      </c>
      <c r="B16" s="81">
        <v>3206</v>
      </c>
      <c r="C16" s="81">
        <v>614.64800000000002</v>
      </c>
      <c r="D16" s="81">
        <v>582.92200000000003</v>
      </c>
      <c r="E16" s="82">
        <v>3237.7260000000001</v>
      </c>
      <c r="F16" s="112">
        <v>0.99020114734847853</v>
      </c>
      <c r="H16" s="30"/>
      <c r="I16" s="79"/>
    </row>
    <row r="17" spans="1:9" x14ac:dyDescent="0.35">
      <c r="A17" s="19">
        <v>2004</v>
      </c>
      <c r="B17" s="20">
        <v>3229</v>
      </c>
      <c r="C17" s="20">
        <v>686.23200000000008</v>
      </c>
      <c r="D17" s="20">
        <v>836.97800000000007</v>
      </c>
      <c r="E17" s="11">
        <v>3078.2539999999999</v>
      </c>
      <c r="F17" s="113">
        <v>1.0489712674782523</v>
      </c>
      <c r="H17" s="30"/>
      <c r="I17" s="79"/>
    </row>
    <row r="18" spans="1:9" x14ac:dyDescent="0.35">
      <c r="A18" s="80">
        <v>2005</v>
      </c>
      <c r="B18" s="81">
        <v>3163</v>
      </c>
      <c r="C18" s="81">
        <v>834.81700000000001</v>
      </c>
      <c r="D18" s="81">
        <v>877.14600000000007</v>
      </c>
      <c r="E18" s="82">
        <v>3120.6709999999998</v>
      </c>
      <c r="F18" s="112">
        <v>1.013564070034938</v>
      </c>
      <c r="H18" s="30"/>
      <c r="I18" s="79"/>
    </row>
    <row r="19" spans="1:9" x14ac:dyDescent="0.35">
      <c r="A19" s="19">
        <v>2006</v>
      </c>
      <c r="B19" s="20">
        <v>3130</v>
      </c>
      <c r="C19" s="20">
        <v>996.27400000000011</v>
      </c>
      <c r="D19" s="20">
        <v>982.44</v>
      </c>
      <c r="E19" s="11">
        <v>3143.8340000000003</v>
      </c>
      <c r="F19" s="113">
        <v>0.99559964043903071</v>
      </c>
      <c r="H19" s="30"/>
      <c r="I19" s="79"/>
    </row>
    <row r="20" spans="1:9" x14ac:dyDescent="0.35">
      <c r="A20" s="80">
        <v>2007</v>
      </c>
      <c r="B20" s="81">
        <v>2986</v>
      </c>
      <c r="C20" s="81">
        <v>1023.111</v>
      </c>
      <c r="D20" s="81">
        <v>912.73100000000011</v>
      </c>
      <c r="E20" s="82">
        <v>3096.3799999999997</v>
      </c>
      <c r="F20" s="112">
        <v>0.96435192062989694</v>
      </c>
      <c r="H20" s="30"/>
      <c r="I20" s="79"/>
    </row>
    <row r="21" spans="1:9" x14ac:dyDescent="0.35">
      <c r="A21" s="19">
        <v>2008</v>
      </c>
      <c r="B21" s="20">
        <v>2987</v>
      </c>
      <c r="C21" s="20">
        <v>1141.328</v>
      </c>
      <c r="D21" s="20">
        <v>924.34799999999996</v>
      </c>
      <c r="E21" s="11">
        <v>3203.9799999999996</v>
      </c>
      <c r="F21" s="113">
        <v>0.93227797926329137</v>
      </c>
      <c r="H21" s="30"/>
      <c r="I21" s="79"/>
    </row>
    <row r="22" spans="1:9" x14ac:dyDescent="0.35">
      <c r="A22" s="80">
        <v>2009</v>
      </c>
      <c r="B22" s="81">
        <v>2933</v>
      </c>
      <c r="C22" s="81">
        <v>1355.99</v>
      </c>
      <c r="D22" s="81">
        <v>982.21399999999994</v>
      </c>
      <c r="E22" s="82">
        <v>3306.7759999999998</v>
      </c>
      <c r="F22" s="112">
        <v>0.88696664061914088</v>
      </c>
      <c r="H22" s="30"/>
      <c r="I22" s="79"/>
    </row>
    <row r="23" spans="1:9" x14ac:dyDescent="0.35">
      <c r="A23" s="19">
        <v>2010</v>
      </c>
      <c r="B23" s="20">
        <v>2862</v>
      </c>
      <c r="C23" s="20">
        <v>1541.7890000000002</v>
      </c>
      <c r="D23" s="20">
        <v>673.97300000000007</v>
      </c>
      <c r="E23" s="11">
        <v>3729.8160000000007</v>
      </c>
      <c r="F23" s="113">
        <v>0.76733007740864412</v>
      </c>
      <c r="H23" s="30"/>
      <c r="I23" s="79"/>
    </row>
    <row r="24" spans="1:9" x14ac:dyDescent="0.35">
      <c r="A24" s="80">
        <v>2011</v>
      </c>
      <c r="B24" s="81">
        <v>2850</v>
      </c>
      <c r="C24" s="81">
        <v>1415.5050000000001</v>
      </c>
      <c r="D24" s="81">
        <v>594.45299999999997</v>
      </c>
      <c r="E24" s="82">
        <v>3671.0520000000001</v>
      </c>
      <c r="F24" s="112">
        <v>0.77634421958610222</v>
      </c>
      <c r="H24" s="30"/>
      <c r="I24" s="79"/>
    </row>
    <row r="25" spans="1:9" x14ac:dyDescent="0.35">
      <c r="A25" s="19">
        <v>2012</v>
      </c>
      <c r="B25" s="20">
        <v>2861</v>
      </c>
      <c r="C25" s="20">
        <v>1566.93</v>
      </c>
      <c r="D25" s="20">
        <v>688.697</v>
      </c>
      <c r="E25" s="11">
        <v>3739.2330000000002</v>
      </c>
      <c r="F25" s="113">
        <v>0.76513017509205761</v>
      </c>
      <c r="H25" s="30"/>
      <c r="I25" s="79"/>
    </row>
    <row r="26" spans="1:9" x14ac:dyDescent="0.35">
      <c r="A26" s="80">
        <v>2013</v>
      </c>
      <c r="B26" s="81">
        <v>2868</v>
      </c>
      <c r="C26" s="81">
        <v>1657.354</v>
      </c>
      <c r="D26" s="81">
        <v>849.57300000000009</v>
      </c>
      <c r="E26" s="82">
        <v>3675.7809999999999</v>
      </c>
      <c r="F26" s="112">
        <v>0.78024234849682284</v>
      </c>
      <c r="H26" s="30"/>
      <c r="I26" s="79"/>
    </row>
    <row r="27" spans="1:9" x14ac:dyDescent="0.35">
      <c r="A27" s="19">
        <v>2014</v>
      </c>
      <c r="B27" s="20">
        <v>2931.25</v>
      </c>
      <c r="C27" s="20">
        <v>1716.0119999999999</v>
      </c>
      <c r="D27" s="20">
        <v>856.47400000000005</v>
      </c>
      <c r="E27" s="11">
        <v>3790.7879999999996</v>
      </c>
      <c r="F27" s="113">
        <v>0.77325611455982246</v>
      </c>
      <c r="H27" s="30"/>
      <c r="I27" s="79"/>
    </row>
    <row r="28" spans="1:9" x14ac:dyDescent="0.35">
      <c r="A28" s="80">
        <v>2015</v>
      </c>
      <c r="B28" s="81">
        <v>2933.16</v>
      </c>
      <c r="C28" s="81">
        <v>1744.0129999999999</v>
      </c>
      <c r="D28" s="81">
        <v>870.52199999999993</v>
      </c>
      <c r="E28" s="82">
        <v>3806.6509999999998</v>
      </c>
      <c r="F28" s="112">
        <v>0.77053557050541277</v>
      </c>
      <c r="H28" s="30"/>
      <c r="I28" s="79"/>
    </row>
    <row r="29" spans="1:9" x14ac:dyDescent="0.35">
      <c r="A29" s="19">
        <v>2016</v>
      </c>
      <c r="B29" s="20">
        <v>2862</v>
      </c>
      <c r="C29" s="20">
        <v>1763.2310000000002</v>
      </c>
      <c r="D29" s="20">
        <v>785.53</v>
      </c>
      <c r="E29" s="11">
        <v>3839.701</v>
      </c>
      <c r="F29" s="113">
        <v>0.74537053796636765</v>
      </c>
      <c r="H29" s="30"/>
      <c r="I29" s="79"/>
    </row>
    <row r="30" spans="1:9" x14ac:dyDescent="0.35">
      <c r="A30" s="80">
        <v>2017</v>
      </c>
      <c r="B30" s="81">
        <v>2817</v>
      </c>
      <c r="C30" s="81">
        <v>1767.5919999999999</v>
      </c>
      <c r="D30" s="81">
        <v>776.61500000000001</v>
      </c>
      <c r="E30" s="82">
        <v>3807.9769999999999</v>
      </c>
      <c r="F30" s="112">
        <v>0.73976287146692332</v>
      </c>
      <c r="H30" s="30"/>
      <c r="I30" s="79"/>
    </row>
    <row r="31" spans="1:9" x14ac:dyDescent="0.35">
      <c r="A31" s="19">
        <v>2018</v>
      </c>
      <c r="B31" s="20">
        <v>2760</v>
      </c>
      <c r="C31" s="20">
        <v>1832.973</v>
      </c>
      <c r="D31" s="20">
        <v>767.09500000000003</v>
      </c>
      <c r="E31" s="11">
        <v>3825.8779999999997</v>
      </c>
      <c r="F31" s="113">
        <v>0.72140303480665102</v>
      </c>
      <c r="H31" s="30"/>
      <c r="I31" s="79"/>
    </row>
    <row r="32" spans="1:9" x14ac:dyDescent="0.35">
      <c r="A32" s="80">
        <v>2019</v>
      </c>
      <c r="B32" s="81">
        <v>2704</v>
      </c>
      <c r="C32" s="81">
        <v>1878.0100000000002</v>
      </c>
      <c r="D32" s="81">
        <v>740.08300000000008</v>
      </c>
      <c r="E32" s="82">
        <v>3841.9270000000001</v>
      </c>
      <c r="F32" s="112">
        <v>0.70381347693488183</v>
      </c>
    </row>
    <row r="33" spans="1:6" x14ac:dyDescent="0.35">
      <c r="A33" s="19">
        <v>2020</v>
      </c>
      <c r="B33" s="20">
        <v>2772.74</v>
      </c>
      <c r="C33" s="20">
        <v>1913.1019999999999</v>
      </c>
      <c r="D33" s="20">
        <v>728.43</v>
      </c>
      <c r="E33" s="11">
        <v>3957.4119999999998</v>
      </c>
      <c r="F33" s="113">
        <v>0.70064476481094207</v>
      </c>
    </row>
    <row r="34" spans="1:6" x14ac:dyDescent="0.35">
      <c r="A34" s="80">
        <v>2021</v>
      </c>
      <c r="B34" s="81">
        <v>2782.22</v>
      </c>
      <c r="C34" s="81">
        <v>1930.355</v>
      </c>
      <c r="D34" s="81">
        <v>875.07599999999991</v>
      </c>
      <c r="E34" s="82">
        <v>3837.4989999999998</v>
      </c>
      <c r="F34" s="112">
        <v>0.72500865798271219</v>
      </c>
    </row>
    <row r="35" spans="1:6" x14ac:dyDescent="0.35">
      <c r="A35" s="19">
        <v>2022</v>
      </c>
      <c r="B35" s="20">
        <v>2764.84</v>
      </c>
      <c r="C35" s="20">
        <v>1973.6579999999999</v>
      </c>
      <c r="D35" s="20">
        <v>908.40200000000004</v>
      </c>
      <c r="E35" s="11">
        <v>3830.0959999999995</v>
      </c>
      <c r="F35" s="113">
        <v>0.72187224549985185</v>
      </c>
    </row>
    <row r="36" spans="1:6" x14ac:dyDescent="0.35">
      <c r="A36" s="80">
        <v>2023</v>
      </c>
      <c r="B36" s="81">
        <v>2818.53</v>
      </c>
      <c r="C36" s="81">
        <v>2058.9849999999997</v>
      </c>
      <c r="D36" s="81">
        <v>1091.174</v>
      </c>
      <c r="E36" s="82">
        <v>3786.3409999999994</v>
      </c>
      <c r="F36" s="112">
        <v>0.74439412614975797</v>
      </c>
    </row>
    <row r="37" spans="1:6" x14ac:dyDescent="0.35">
      <c r="A37" s="19">
        <v>2024</v>
      </c>
      <c r="B37" s="20">
        <v>2799.91</v>
      </c>
      <c r="C37" s="20">
        <v>2193.0529999999999</v>
      </c>
      <c r="D37" s="20">
        <v>1028.0480000000002</v>
      </c>
      <c r="E37" s="11">
        <v>3964.9149999999995</v>
      </c>
      <c r="F37" s="113">
        <v>0.70617150682927632</v>
      </c>
    </row>
    <row r="38" spans="1:6" x14ac:dyDescent="0.35">
      <c r="A38" s="80">
        <v>2025</v>
      </c>
      <c r="B38" s="81">
        <v>2899.41</v>
      </c>
      <c r="C38" s="81">
        <v>2272.4160000000002</v>
      </c>
      <c r="D38" s="81">
        <v>1199.7310000000002</v>
      </c>
      <c r="E38" s="82">
        <v>3972.0949999999998</v>
      </c>
      <c r="F38" s="112">
        <v>0.72994477725230644</v>
      </c>
    </row>
    <row r="39" spans="1:6" x14ac:dyDescent="0.35">
      <c r="A39" s="19">
        <v>2026</v>
      </c>
      <c r="B39" s="20"/>
      <c r="C39" s="20"/>
      <c r="D39" s="20"/>
      <c r="E39" s="11"/>
      <c r="F39" s="113"/>
    </row>
    <row r="40" spans="1:6" x14ac:dyDescent="0.35">
      <c r="A40" s="80">
        <v>2027</v>
      </c>
      <c r="B40" s="81"/>
      <c r="C40" s="81"/>
      <c r="D40" s="81"/>
      <c r="E40" s="82"/>
      <c r="F40" s="112"/>
    </row>
    <row r="41" spans="1:6" x14ac:dyDescent="0.35">
      <c r="A41" s="19">
        <v>2028</v>
      </c>
      <c r="B41" s="20"/>
      <c r="C41" s="20"/>
      <c r="D41" s="20"/>
      <c r="E41" s="11"/>
      <c r="F41" s="113"/>
    </row>
    <row r="42" spans="1:6" x14ac:dyDescent="0.35">
      <c r="A42" s="80">
        <v>2029</v>
      </c>
      <c r="B42" s="81"/>
      <c r="C42" s="81"/>
      <c r="D42" s="81"/>
      <c r="E42" s="82"/>
      <c r="F42" s="112"/>
    </row>
    <row r="43" spans="1:6" x14ac:dyDescent="0.35">
      <c r="A43" s="19">
        <v>2030</v>
      </c>
      <c r="B43" s="20"/>
      <c r="C43" s="20"/>
      <c r="D43" s="20"/>
      <c r="E43" s="11"/>
      <c r="F43" s="113"/>
    </row>
    <row r="44" spans="1:6" x14ac:dyDescent="0.35">
      <c r="A44" s="80">
        <v>2031</v>
      </c>
      <c r="B44" s="81"/>
      <c r="C44" s="81"/>
      <c r="D44" s="81"/>
      <c r="E44" s="82"/>
      <c r="F44" s="112"/>
    </row>
    <row r="45" spans="1:6" x14ac:dyDescent="0.35">
      <c r="A45" s="19">
        <v>2032</v>
      </c>
      <c r="B45" s="20"/>
      <c r="C45" s="20"/>
      <c r="D45" s="20"/>
      <c r="E45" s="11"/>
      <c r="F45" s="113"/>
    </row>
    <row r="46" spans="1:6" x14ac:dyDescent="0.35">
      <c r="A46" s="80">
        <v>2033</v>
      </c>
      <c r="B46" s="81"/>
      <c r="C46" s="81"/>
      <c r="D46" s="81"/>
      <c r="E46" s="82"/>
      <c r="F46" s="112"/>
    </row>
    <row r="47" spans="1:6" x14ac:dyDescent="0.35">
      <c r="A47" s="19">
        <v>2034</v>
      </c>
      <c r="B47" s="20"/>
      <c r="C47" s="20"/>
      <c r="D47" s="20"/>
      <c r="E47" s="11"/>
      <c r="F47" s="113"/>
    </row>
    <row r="48" spans="1:6" x14ac:dyDescent="0.35">
      <c r="A48" s="80">
        <v>2035</v>
      </c>
      <c r="B48" s="81"/>
      <c r="C48" s="81"/>
      <c r="D48" s="81"/>
      <c r="E48" s="82"/>
      <c r="F48" s="112">
        <v>0.85</v>
      </c>
    </row>
  </sheetData>
  <pageMargins left="0.7" right="0.7" top="0.75" bottom="0.75" header="0.3" footer="0.3"/>
  <pageSetup paperSize="9" orientation="portrait" verticalDpi="0"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003D1-FED5-46E2-B77F-7EB98084AEA2}">
  <dimension ref="A1:Q48"/>
  <sheetViews>
    <sheetView zoomScaleNormal="100" workbookViewId="0">
      <selection activeCell="A7" sqref="A7:F48"/>
    </sheetView>
  </sheetViews>
  <sheetFormatPr defaultColWidth="8.33203125" defaultRowHeight="15.5" x14ac:dyDescent="0.35"/>
  <cols>
    <col min="1" max="1" width="11.08203125" style="15" customWidth="1"/>
    <col min="2" max="2" width="15.58203125" style="15" bestFit="1" customWidth="1"/>
    <col min="3" max="4" width="11.33203125" style="15" bestFit="1" customWidth="1"/>
    <col min="5" max="5" width="21.5" style="15" bestFit="1" customWidth="1"/>
    <col min="6" max="6" width="20.08203125" style="15" customWidth="1"/>
    <col min="7" max="16384" width="8.33203125" style="15"/>
  </cols>
  <sheetData>
    <row r="1" spans="1:12" x14ac:dyDescent="0.35">
      <c r="A1" s="70" t="s">
        <v>74</v>
      </c>
    </row>
    <row r="2" spans="1:12" x14ac:dyDescent="0.35">
      <c r="A2" s="70"/>
    </row>
    <row r="3" spans="1:12" x14ac:dyDescent="0.35">
      <c r="A3" s="71" t="s">
        <v>77</v>
      </c>
    </row>
    <row r="5" spans="1:12" x14ac:dyDescent="0.35">
      <c r="A5" s="42" t="s">
        <v>78</v>
      </c>
    </row>
    <row r="7" spans="1:12" x14ac:dyDescent="0.35">
      <c r="A7" s="2" t="s">
        <v>4</v>
      </c>
      <c r="B7" s="2" t="s">
        <v>0</v>
      </c>
      <c r="C7" s="2" t="s">
        <v>1</v>
      </c>
      <c r="D7" s="2" t="s">
        <v>2</v>
      </c>
      <c r="E7" s="2" t="s">
        <v>3</v>
      </c>
      <c r="F7" s="2" t="s">
        <v>6</v>
      </c>
    </row>
    <row r="8" spans="1:12" x14ac:dyDescent="0.35">
      <c r="A8" s="64">
        <v>1995</v>
      </c>
      <c r="B8" s="65">
        <v>105.38</v>
      </c>
      <c r="C8" s="65">
        <v>5.2480000000000002</v>
      </c>
      <c r="D8" s="65">
        <v>3.8420000000000001</v>
      </c>
      <c r="E8" s="66">
        <v>106.786</v>
      </c>
      <c r="F8" s="114">
        <v>0.98683348004420046</v>
      </c>
      <c r="L8" s="72"/>
    </row>
    <row r="9" spans="1:12" x14ac:dyDescent="0.35">
      <c r="A9" s="16">
        <v>1996</v>
      </c>
      <c r="B9" s="21">
        <v>109.85</v>
      </c>
      <c r="C9" s="21">
        <v>9.1340000000000003</v>
      </c>
      <c r="D9" s="21">
        <v>8.7639999999999993</v>
      </c>
      <c r="E9" s="14">
        <v>110.22</v>
      </c>
      <c r="F9" s="115">
        <v>0.9966430774814008</v>
      </c>
      <c r="L9" s="72"/>
    </row>
    <row r="10" spans="1:12" x14ac:dyDescent="0.35">
      <c r="A10" s="64">
        <v>1997</v>
      </c>
      <c r="B10" s="65">
        <v>107.08</v>
      </c>
      <c r="C10" s="65">
        <v>10.151999999999999</v>
      </c>
      <c r="D10" s="65">
        <v>10.004</v>
      </c>
      <c r="E10" s="66">
        <v>107.22799999999999</v>
      </c>
      <c r="F10" s="114">
        <v>0.99861976349460968</v>
      </c>
      <c r="L10" s="72"/>
    </row>
    <row r="11" spans="1:12" x14ac:dyDescent="0.35">
      <c r="A11" s="16">
        <v>1998</v>
      </c>
      <c r="B11" s="21">
        <v>105.69</v>
      </c>
      <c r="C11" s="21">
        <v>13.006</v>
      </c>
      <c r="D11" s="21">
        <v>10.135</v>
      </c>
      <c r="E11" s="14">
        <v>108.56099999999999</v>
      </c>
      <c r="F11" s="115">
        <v>0.97355403874319513</v>
      </c>
      <c r="L11" s="72"/>
    </row>
    <row r="12" spans="1:12" x14ac:dyDescent="0.35">
      <c r="A12" s="64">
        <v>1999</v>
      </c>
      <c r="B12" s="65">
        <v>103.85</v>
      </c>
      <c r="C12" s="65">
        <v>12.268000000000001</v>
      </c>
      <c r="D12" s="65">
        <v>10.446999999999999</v>
      </c>
      <c r="E12" s="66">
        <v>105.67099999999999</v>
      </c>
      <c r="F12" s="114">
        <v>0.9827672682192844</v>
      </c>
      <c r="L12" s="72"/>
    </row>
    <row r="13" spans="1:12" x14ac:dyDescent="0.35">
      <c r="A13" s="16">
        <v>2000</v>
      </c>
      <c r="B13" s="21">
        <v>100.15</v>
      </c>
      <c r="C13" s="21">
        <v>15.013999999999999</v>
      </c>
      <c r="D13" s="21">
        <v>8.7530000000000001</v>
      </c>
      <c r="E13" s="14">
        <v>106.411</v>
      </c>
      <c r="F13" s="115">
        <v>0.94116209790341232</v>
      </c>
      <c r="L13" s="72"/>
    </row>
    <row r="14" spans="1:12" x14ac:dyDescent="0.35">
      <c r="A14" s="64">
        <v>2001</v>
      </c>
      <c r="B14" s="65">
        <v>97.81</v>
      </c>
      <c r="C14" s="65">
        <v>15.747999999999999</v>
      </c>
      <c r="D14" s="65">
        <v>8.2219999999999995</v>
      </c>
      <c r="E14" s="66">
        <v>105.33600000000001</v>
      </c>
      <c r="F14" s="114">
        <v>0.92855244171033635</v>
      </c>
      <c r="L14" s="72"/>
    </row>
    <row r="15" spans="1:12" x14ac:dyDescent="0.35">
      <c r="A15" s="16">
        <v>2002</v>
      </c>
      <c r="B15" s="14">
        <v>93.56</v>
      </c>
      <c r="C15" s="14">
        <v>19.224</v>
      </c>
      <c r="D15" s="14">
        <v>12.315</v>
      </c>
      <c r="E15" s="14">
        <v>100.46900000000001</v>
      </c>
      <c r="F15" s="115">
        <v>0.93123251948362173</v>
      </c>
      <c r="L15" s="72"/>
    </row>
    <row r="16" spans="1:12" x14ac:dyDescent="0.35">
      <c r="A16" s="64">
        <v>2003</v>
      </c>
      <c r="B16" s="66">
        <v>92.6</v>
      </c>
      <c r="C16" s="66">
        <v>19.91</v>
      </c>
      <c r="D16" s="66">
        <v>9.5790000000000006</v>
      </c>
      <c r="E16" s="66">
        <v>102.93099999999998</v>
      </c>
      <c r="F16" s="114">
        <v>0.89963179217145472</v>
      </c>
      <c r="L16" s="72"/>
    </row>
    <row r="17" spans="1:12" x14ac:dyDescent="0.35">
      <c r="A17" s="16">
        <v>2004</v>
      </c>
      <c r="B17" s="14">
        <v>103.56</v>
      </c>
      <c r="C17" s="14">
        <v>19.324999999999999</v>
      </c>
      <c r="D17" s="14">
        <v>10.978999999999999</v>
      </c>
      <c r="E17" s="14">
        <v>111.90600000000001</v>
      </c>
      <c r="F17" s="115">
        <v>0.92541954854967556</v>
      </c>
      <c r="L17" s="72"/>
    </row>
    <row r="18" spans="1:12" x14ac:dyDescent="0.35">
      <c r="A18" s="64">
        <v>2005</v>
      </c>
      <c r="B18" s="66">
        <v>100.96</v>
      </c>
      <c r="C18" s="66">
        <v>18.994</v>
      </c>
      <c r="D18" s="66">
        <v>11.161</v>
      </c>
      <c r="E18" s="66">
        <v>108.79299999999999</v>
      </c>
      <c r="F18" s="114">
        <v>0.9280008824097139</v>
      </c>
      <c r="L18" s="72"/>
    </row>
    <row r="19" spans="1:12" x14ac:dyDescent="0.35">
      <c r="A19" s="16">
        <v>2006</v>
      </c>
      <c r="B19" s="14">
        <v>98.77</v>
      </c>
      <c r="C19" s="14">
        <v>21.637</v>
      </c>
      <c r="D19" s="14">
        <v>8.6959999999999997</v>
      </c>
      <c r="E19" s="14">
        <v>111.711</v>
      </c>
      <c r="F19" s="115">
        <v>0.88415643938376698</v>
      </c>
      <c r="L19" s="72"/>
    </row>
    <row r="20" spans="1:12" x14ac:dyDescent="0.35">
      <c r="A20" s="64">
        <v>2007</v>
      </c>
      <c r="B20" s="66">
        <v>95.43</v>
      </c>
      <c r="C20" s="66">
        <v>25.974</v>
      </c>
      <c r="D20" s="66">
        <v>9.5329999999999995</v>
      </c>
      <c r="E20" s="66">
        <v>111.87100000000001</v>
      </c>
      <c r="F20" s="114">
        <v>0.85303608620643423</v>
      </c>
      <c r="L20" s="72"/>
    </row>
    <row r="21" spans="1:12" x14ac:dyDescent="0.35">
      <c r="A21" s="16">
        <v>2008</v>
      </c>
      <c r="B21" s="14">
        <v>102.46</v>
      </c>
      <c r="C21" s="14">
        <v>22.847000000000001</v>
      </c>
      <c r="D21" s="14">
        <v>9.9429999999999996</v>
      </c>
      <c r="E21" s="14">
        <v>115.36399999999999</v>
      </c>
      <c r="F21" s="115">
        <v>0.88814534863562289</v>
      </c>
      <c r="L21" s="72"/>
    </row>
    <row r="22" spans="1:12" x14ac:dyDescent="0.35">
      <c r="A22" s="64">
        <v>2009</v>
      </c>
      <c r="B22" s="66">
        <v>104.54</v>
      </c>
      <c r="C22" s="66">
        <v>23.315000000000001</v>
      </c>
      <c r="D22" s="66">
        <v>7.14</v>
      </c>
      <c r="E22" s="66">
        <v>120.715</v>
      </c>
      <c r="F22" s="114">
        <v>0.86600671001946739</v>
      </c>
      <c r="L22" s="72"/>
    </row>
    <row r="23" spans="1:12" x14ac:dyDescent="0.35">
      <c r="A23" s="16">
        <v>2010</v>
      </c>
      <c r="B23" s="14">
        <v>111.36</v>
      </c>
      <c r="C23" s="14">
        <v>25.47</v>
      </c>
      <c r="D23" s="14">
        <v>11.677</v>
      </c>
      <c r="E23" s="14">
        <v>125.15299999999999</v>
      </c>
      <c r="F23" s="115">
        <v>0.88979089594336536</v>
      </c>
      <c r="L23" s="72"/>
    </row>
    <row r="24" spans="1:12" x14ac:dyDescent="0.35">
      <c r="A24" s="68">
        <v>2011</v>
      </c>
      <c r="B24" s="69">
        <v>116.08</v>
      </c>
      <c r="C24" s="69">
        <v>23.606999999999999</v>
      </c>
      <c r="D24" s="69">
        <v>13.683999999999999</v>
      </c>
      <c r="E24" s="69">
        <v>126.00300000000001</v>
      </c>
      <c r="F24" s="116">
        <v>0.92124790679586988</v>
      </c>
      <c r="L24" s="73"/>
    </row>
    <row r="25" spans="1:12" x14ac:dyDescent="0.35">
      <c r="A25" s="16">
        <v>2012</v>
      </c>
      <c r="B25" s="14">
        <v>122.25</v>
      </c>
      <c r="C25" s="14">
        <v>23.818999999999999</v>
      </c>
      <c r="D25" s="14">
        <v>11.86</v>
      </c>
      <c r="E25" s="14">
        <v>134.209</v>
      </c>
      <c r="F25" s="115">
        <v>0.91089271211319656</v>
      </c>
      <c r="L25" s="72"/>
    </row>
    <row r="26" spans="1:12" x14ac:dyDescent="0.35">
      <c r="A26" s="68">
        <v>2013</v>
      </c>
      <c r="B26" s="69">
        <v>129.25</v>
      </c>
      <c r="C26" s="69">
        <v>22.638999999999999</v>
      </c>
      <c r="D26" s="69">
        <v>13.96</v>
      </c>
      <c r="E26" s="69">
        <v>137.929</v>
      </c>
      <c r="F26" s="116">
        <v>0.93707632187574763</v>
      </c>
      <c r="L26" s="73"/>
    </row>
    <row r="27" spans="1:12" x14ac:dyDescent="0.35">
      <c r="A27" s="16">
        <v>2014</v>
      </c>
      <c r="B27" s="14">
        <v>121.71</v>
      </c>
      <c r="C27" s="14">
        <v>24.391999999999999</v>
      </c>
      <c r="D27" s="14">
        <v>11.012</v>
      </c>
      <c r="E27" s="14">
        <v>135.09</v>
      </c>
      <c r="F27" s="115">
        <v>0.9009549189429269</v>
      </c>
      <c r="L27" s="72"/>
    </row>
    <row r="28" spans="1:12" ht="14.5" customHeight="1" x14ac:dyDescent="0.35">
      <c r="A28" s="68">
        <v>2015</v>
      </c>
      <c r="B28" s="69">
        <v>126.504096385542</v>
      </c>
      <c r="C28" s="69">
        <v>26.385999999999999</v>
      </c>
      <c r="D28" s="69">
        <v>14.178000000000001</v>
      </c>
      <c r="E28" s="69">
        <v>138.712096385542</v>
      </c>
      <c r="F28" s="116">
        <v>0.91199037201435851</v>
      </c>
      <c r="L28" s="73"/>
    </row>
    <row r="29" spans="1:12" x14ac:dyDescent="0.35">
      <c r="A29" s="16">
        <v>2016</v>
      </c>
      <c r="B29" s="14">
        <v>139.54659000000001</v>
      </c>
      <c r="C29" s="14">
        <v>27.094000000000001</v>
      </c>
      <c r="D29" s="14">
        <v>18.327999999999999</v>
      </c>
      <c r="E29" s="14">
        <v>148.31259</v>
      </c>
      <c r="F29" s="115">
        <v>0.94089510539867183</v>
      </c>
      <c r="L29" s="72"/>
    </row>
    <row r="30" spans="1:12" x14ac:dyDescent="0.35">
      <c r="A30" s="64">
        <v>2017</v>
      </c>
      <c r="B30" s="66">
        <v>137.435</v>
      </c>
      <c r="C30" s="66">
        <v>25.4</v>
      </c>
      <c r="D30" s="66">
        <v>15.5</v>
      </c>
      <c r="E30" s="66">
        <v>147.33500000000001</v>
      </c>
      <c r="F30" s="114">
        <v>0.93280618997522646</v>
      </c>
      <c r="L30" s="72"/>
    </row>
    <row r="31" spans="1:12" x14ac:dyDescent="0.35">
      <c r="A31" s="16">
        <v>2018</v>
      </c>
      <c r="B31" s="14">
        <v>141.13999999999999</v>
      </c>
      <c r="C31" s="14">
        <v>29.849</v>
      </c>
      <c r="D31" s="14">
        <v>18.457999999999998</v>
      </c>
      <c r="E31" s="14">
        <v>152.53099999999998</v>
      </c>
      <c r="F31" s="115">
        <v>0.92532009886514877</v>
      </c>
      <c r="L31" s="72"/>
    </row>
    <row r="32" spans="1:12" x14ac:dyDescent="0.35">
      <c r="A32" s="35">
        <v>2019</v>
      </c>
      <c r="B32" s="67">
        <v>149.77000000000001</v>
      </c>
      <c r="C32" s="67">
        <v>25.512</v>
      </c>
      <c r="D32" s="67">
        <v>21.145</v>
      </c>
      <c r="E32" s="66">
        <v>154.137</v>
      </c>
      <c r="F32" s="114">
        <v>0.97166806152967822</v>
      </c>
      <c r="L32" s="72"/>
    </row>
    <row r="33" spans="1:17" x14ac:dyDescent="0.35">
      <c r="A33" s="5">
        <v>2020</v>
      </c>
      <c r="B33" s="13">
        <v>149.126</v>
      </c>
      <c r="C33" s="13">
        <v>24.503</v>
      </c>
      <c r="D33" s="13">
        <v>20.652999999999999</v>
      </c>
      <c r="E33" s="14">
        <v>152.97600000000003</v>
      </c>
      <c r="F33" s="115">
        <v>0.97483265348812875</v>
      </c>
      <c r="L33" s="72"/>
    </row>
    <row r="34" spans="1:17" x14ac:dyDescent="0.35">
      <c r="A34" s="35">
        <v>2021</v>
      </c>
      <c r="B34" s="67">
        <v>128.126</v>
      </c>
      <c r="C34" s="67">
        <v>30.382000000000001</v>
      </c>
      <c r="D34" s="67">
        <v>13.303000000000001</v>
      </c>
      <c r="E34" s="66">
        <v>145.20500000000001</v>
      </c>
      <c r="F34" s="114">
        <v>0.8823800833304638</v>
      </c>
      <c r="L34" s="72"/>
    </row>
    <row r="35" spans="1:17" x14ac:dyDescent="0.35">
      <c r="A35" s="5">
        <v>2022</v>
      </c>
      <c r="B35" s="13">
        <v>154.72399999999999</v>
      </c>
      <c r="C35" s="13">
        <v>26.31</v>
      </c>
      <c r="D35" s="13">
        <v>26.824999999999999</v>
      </c>
      <c r="E35" s="14">
        <v>154.209</v>
      </c>
      <c r="F35" s="115">
        <v>1.0033396234979799</v>
      </c>
      <c r="J35" s="23"/>
      <c r="K35" s="23"/>
      <c r="L35" s="72"/>
      <c r="M35" s="23"/>
      <c r="N35" s="23"/>
      <c r="O35" s="23"/>
      <c r="P35" s="23"/>
      <c r="Q35" s="23"/>
    </row>
    <row r="36" spans="1:17" x14ac:dyDescent="0.35">
      <c r="A36" s="35">
        <v>2023</v>
      </c>
      <c r="B36" s="67">
        <v>133.30994000000001</v>
      </c>
      <c r="C36" s="67">
        <v>28.280999999999999</v>
      </c>
      <c r="D36" s="67">
        <v>21.215</v>
      </c>
      <c r="E36" s="66">
        <v>140.37594000000001</v>
      </c>
      <c r="F36" s="114">
        <v>0.94966373867202603</v>
      </c>
      <c r="J36" s="23"/>
      <c r="K36" s="23"/>
      <c r="L36" s="72"/>
      <c r="M36" s="23"/>
      <c r="N36" s="23"/>
      <c r="O36" s="23"/>
      <c r="P36" s="23"/>
      <c r="Q36" s="23"/>
    </row>
    <row r="37" spans="1:17" x14ac:dyDescent="0.35">
      <c r="A37" s="5">
        <v>2024</v>
      </c>
      <c r="B37" s="74">
        <v>134.34146341463415</v>
      </c>
      <c r="C37" s="13">
        <v>33.604999999999997</v>
      </c>
      <c r="D37" s="13">
        <v>14.039</v>
      </c>
      <c r="E37" s="14">
        <v>153.90746341463415</v>
      </c>
      <c r="F37" s="115">
        <v>0.87287166219296164</v>
      </c>
      <c r="L37" s="72"/>
    </row>
    <row r="38" spans="1:17" ht="14.15" customHeight="1" x14ac:dyDescent="0.35">
      <c r="A38" s="35">
        <v>2025</v>
      </c>
      <c r="B38" s="67">
        <v>157.64634146341464</v>
      </c>
      <c r="C38" s="67">
        <v>29.306000000000001</v>
      </c>
      <c r="D38" s="67">
        <v>24.300999999999998</v>
      </c>
      <c r="E38" s="66">
        <v>162.65134146341467</v>
      </c>
      <c r="F38" s="114">
        <v>0.9692286583377131</v>
      </c>
    </row>
    <row r="39" spans="1:17" x14ac:dyDescent="0.35">
      <c r="A39" s="5">
        <v>2026</v>
      </c>
      <c r="B39" s="74"/>
      <c r="C39" s="13"/>
      <c r="D39" s="13"/>
      <c r="E39" s="14"/>
      <c r="F39" s="115"/>
      <c r="H39" s="72"/>
      <c r="I39" s="72"/>
      <c r="J39" s="72"/>
      <c r="K39" s="72"/>
      <c r="L39" s="72"/>
      <c r="M39" s="72"/>
      <c r="N39" s="72"/>
      <c r="O39" s="72"/>
    </row>
    <row r="40" spans="1:17" x14ac:dyDescent="0.35">
      <c r="A40" s="35">
        <v>2027</v>
      </c>
      <c r="B40" s="67"/>
      <c r="C40" s="67"/>
      <c r="D40" s="67"/>
      <c r="E40" s="66"/>
      <c r="F40" s="114"/>
    </row>
    <row r="41" spans="1:17" x14ac:dyDescent="0.35">
      <c r="A41" s="5">
        <v>2028</v>
      </c>
      <c r="B41" s="74"/>
      <c r="C41" s="13"/>
      <c r="D41" s="13"/>
      <c r="E41" s="14"/>
      <c r="F41" s="115"/>
    </row>
    <row r="42" spans="1:17" x14ac:dyDescent="0.35">
      <c r="A42" s="35">
        <v>2029</v>
      </c>
      <c r="B42" s="67"/>
      <c r="C42" s="67"/>
      <c r="D42" s="67"/>
      <c r="E42" s="66"/>
      <c r="F42" s="114"/>
    </row>
    <row r="43" spans="1:17" x14ac:dyDescent="0.35">
      <c r="A43" s="5">
        <v>2030</v>
      </c>
      <c r="B43" s="74"/>
      <c r="C43" s="13"/>
      <c r="D43" s="13"/>
      <c r="E43" s="14"/>
      <c r="F43" s="115"/>
    </row>
    <row r="44" spans="1:17" x14ac:dyDescent="0.35">
      <c r="A44" s="35">
        <v>2031</v>
      </c>
      <c r="B44" s="67"/>
      <c r="C44" s="67"/>
      <c r="D44" s="67"/>
      <c r="E44" s="66"/>
      <c r="F44" s="114"/>
    </row>
    <row r="45" spans="1:17" x14ac:dyDescent="0.35">
      <c r="A45" s="5">
        <v>2032</v>
      </c>
      <c r="B45" s="74"/>
      <c r="C45" s="13"/>
      <c r="D45" s="13"/>
      <c r="E45" s="14"/>
      <c r="F45" s="115"/>
    </row>
    <row r="46" spans="1:17" x14ac:dyDescent="0.35">
      <c r="A46" s="35">
        <v>2033</v>
      </c>
      <c r="B46" s="67"/>
      <c r="C46" s="67"/>
      <c r="D46" s="67"/>
      <c r="E46" s="66"/>
      <c r="F46" s="114"/>
    </row>
    <row r="47" spans="1:17" x14ac:dyDescent="0.35">
      <c r="A47" s="3">
        <v>2034</v>
      </c>
      <c r="B47" s="75"/>
      <c r="C47" s="75"/>
      <c r="D47" s="75"/>
      <c r="E47" s="69"/>
      <c r="F47" s="116"/>
    </row>
    <row r="48" spans="1:17" x14ac:dyDescent="0.35">
      <c r="A48" s="35">
        <v>2035</v>
      </c>
      <c r="B48" s="76"/>
      <c r="C48" s="67"/>
      <c r="D48" s="67"/>
      <c r="E48" s="66"/>
      <c r="F48" s="114">
        <v>1.05</v>
      </c>
    </row>
  </sheetData>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49E23-79EA-44F3-BD3D-704CA2BFC47C}">
  <dimension ref="A1:F41"/>
  <sheetViews>
    <sheetView topLeftCell="A22" zoomScaleNormal="100" workbookViewId="0">
      <selection activeCell="A6" sqref="A6:XFD6"/>
    </sheetView>
  </sheetViews>
  <sheetFormatPr defaultColWidth="9" defaultRowHeight="15.5" x14ac:dyDescent="0.35"/>
  <cols>
    <col min="1" max="1" width="11.33203125" style="15" customWidth="1"/>
    <col min="2" max="2" width="12.83203125" style="15" customWidth="1"/>
    <col min="3" max="3" width="11.08203125" style="15" customWidth="1"/>
    <col min="4" max="4" width="9.33203125" style="15" customWidth="1"/>
    <col min="5" max="5" width="17.5" style="15" customWidth="1"/>
    <col min="6" max="6" width="18.83203125" style="15" customWidth="1"/>
    <col min="7" max="7" width="18.58203125" style="15" customWidth="1"/>
    <col min="8" max="8" width="7.08203125" style="15" bestFit="1" customWidth="1"/>
    <col min="9" max="9" width="7.5" style="15" customWidth="1"/>
    <col min="10" max="10" width="6.58203125" style="15" customWidth="1"/>
    <col min="11" max="17" width="7.5" style="15" customWidth="1"/>
    <col min="18" max="18" width="7.08203125" style="15" bestFit="1" customWidth="1"/>
    <col min="19" max="21" width="7.5" style="15" customWidth="1"/>
    <col min="22" max="16384" width="9" style="15"/>
  </cols>
  <sheetData>
    <row r="1" spans="1:6" x14ac:dyDescent="0.35">
      <c r="A1" s="12" t="s">
        <v>53</v>
      </c>
    </row>
    <row r="2" spans="1:6" x14ac:dyDescent="0.35">
      <c r="C2" s="85"/>
    </row>
    <row r="3" spans="1:6" x14ac:dyDescent="0.35">
      <c r="A3" s="42" t="s">
        <v>72</v>
      </c>
      <c r="C3" s="85"/>
    </row>
    <row r="4" spans="1:6" x14ac:dyDescent="0.35">
      <c r="A4" s="42"/>
      <c r="C4" s="85"/>
    </row>
    <row r="5" spans="1:6" x14ac:dyDescent="0.35">
      <c r="A5" s="42" t="s">
        <v>82</v>
      </c>
    </row>
    <row r="7" spans="1:6" x14ac:dyDescent="0.35">
      <c r="A7" s="29" t="s">
        <v>4</v>
      </c>
      <c r="B7" s="24" t="s">
        <v>0</v>
      </c>
      <c r="C7" s="24" t="s">
        <v>1</v>
      </c>
      <c r="D7" s="24" t="s">
        <v>2</v>
      </c>
      <c r="E7" s="24" t="s">
        <v>3</v>
      </c>
      <c r="F7" s="24" t="s">
        <v>6</v>
      </c>
    </row>
    <row r="8" spans="1:6" x14ac:dyDescent="0.35">
      <c r="A8" s="30" t="s">
        <v>7</v>
      </c>
      <c r="B8" s="52">
        <v>84784</v>
      </c>
      <c r="C8" s="52">
        <v>7556</v>
      </c>
      <c r="D8" s="52">
        <v>532</v>
      </c>
      <c r="E8" s="52">
        <f>SUM(Tabell19[[#This Row],[Produktion]]+Tabell19[[#This Row],[Import]]-D8)</f>
        <v>91808</v>
      </c>
      <c r="F8" s="57">
        <f>SUM(Tabell19[[#This Row],[Produktion]]/E8)</f>
        <v>0.92349250609968625</v>
      </c>
    </row>
    <row r="9" spans="1:6" x14ac:dyDescent="0.35">
      <c r="A9" s="30" t="s">
        <v>8</v>
      </c>
      <c r="B9" s="52">
        <v>95700</v>
      </c>
      <c r="C9" s="52">
        <v>6711</v>
      </c>
      <c r="D9" s="52">
        <v>321</v>
      </c>
      <c r="E9" s="52">
        <f>SUM(Tabell19[[#This Row],[Produktion]]+Tabell19[[#This Row],[Import]]-D9)</f>
        <v>102090</v>
      </c>
      <c r="F9" s="57">
        <f>SUM(Tabell19[[#This Row],[Produktion]]/E9)</f>
        <v>0.93740816926241555</v>
      </c>
    </row>
    <row r="10" spans="1:6" x14ac:dyDescent="0.35">
      <c r="A10" s="30" t="s">
        <v>9</v>
      </c>
      <c r="B10" s="52">
        <v>109000</v>
      </c>
      <c r="C10" s="52">
        <v>8291</v>
      </c>
      <c r="D10" s="52">
        <v>285</v>
      </c>
      <c r="E10" s="52">
        <f>SUM(Tabell19[[#This Row],[Produktion]]+Tabell19[[#This Row],[Import]]-D10)</f>
        <v>117006</v>
      </c>
      <c r="F10" s="57">
        <f>SUM(Tabell19[[#This Row],[Produktion]]/E10)</f>
        <v>0.93157615848759889</v>
      </c>
    </row>
    <row r="11" spans="1:6" x14ac:dyDescent="0.35">
      <c r="A11" s="30" t="s">
        <v>10</v>
      </c>
      <c r="B11" s="52">
        <v>96228</v>
      </c>
      <c r="C11" s="52">
        <v>10591</v>
      </c>
      <c r="D11" s="52">
        <v>100</v>
      </c>
      <c r="E11" s="52">
        <f>SUM(Tabell19[[#This Row],[Produktion]]+Tabell19[[#This Row],[Import]]-D11)</f>
        <v>106719</v>
      </c>
      <c r="F11" s="57">
        <f>SUM(Tabell19[[#This Row],[Produktion]]/E11)</f>
        <v>0.90169510583869794</v>
      </c>
    </row>
    <row r="12" spans="1:6" x14ac:dyDescent="0.35">
      <c r="A12" s="30" t="s">
        <v>11</v>
      </c>
      <c r="B12" s="52">
        <v>116600</v>
      </c>
      <c r="C12" s="52">
        <v>12441</v>
      </c>
      <c r="D12" s="52">
        <v>283</v>
      </c>
      <c r="E12" s="52">
        <f>SUM(Tabell19[[#This Row],[Produktion]]+Tabell19[[#This Row],[Import]]-D12)</f>
        <v>128758</v>
      </c>
      <c r="F12" s="57">
        <f>SUM(Tabell19[[#This Row],[Produktion]]/E12)</f>
        <v>0.90557479923577566</v>
      </c>
    </row>
    <row r="13" spans="1:6" x14ac:dyDescent="0.35">
      <c r="A13" s="30" t="s">
        <v>12</v>
      </c>
      <c r="B13" s="52">
        <v>89400</v>
      </c>
      <c r="C13" s="52">
        <v>13233</v>
      </c>
      <c r="D13" s="52">
        <v>273</v>
      </c>
      <c r="E13" s="52">
        <f>SUM(Tabell19[[#This Row],[Produktion]]+Tabell19[[#This Row],[Import]]-D13)</f>
        <v>102360</v>
      </c>
      <c r="F13" s="57">
        <f>SUM(Tabell19[[#This Row],[Produktion]]/E13)</f>
        <v>0.87338804220398591</v>
      </c>
    </row>
    <row r="14" spans="1:6" x14ac:dyDescent="0.35">
      <c r="A14" s="30" t="s">
        <v>13</v>
      </c>
      <c r="B14" s="52">
        <v>91609</v>
      </c>
      <c r="C14" s="52">
        <v>13789</v>
      </c>
      <c r="D14" s="52">
        <v>277</v>
      </c>
      <c r="E14" s="52">
        <f>SUM(Tabell19[[#This Row],[Produktion]]+Tabell19[[#This Row],[Import]]-D14)</f>
        <v>105121</v>
      </c>
      <c r="F14" s="57">
        <f>SUM(Tabell19[[#This Row],[Produktion]]/E14)</f>
        <v>0.87146240998468427</v>
      </c>
    </row>
    <row r="15" spans="1:6" x14ac:dyDescent="0.35">
      <c r="A15" s="30" t="s">
        <v>14</v>
      </c>
      <c r="B15" s="52">
        <v>122600</v>
      </c>
      <c r="C15" s="52">
        <v>8126</v>
      </c>
      <c r="D15" s="52">
        <v>461</v>
      </c>
      <c r="E15" s="52">
        <f>SUM(Tabell19[[#This Row],[Produktion]]+Tabell19[[#This Row],[Import]]-D15)</f>
        <v>130265</v>
      </c>
      <c r="F15" s="57">
        <f>SUM(Tabell19[[#This Row],[Produktion]]/E15)</f>
        <v>0.94115840786089888</v>
      </c>
    </row>
    <row r="16" spans="1:6" x14ac:dyDescent="0.35">
      <c r="A16" s="30" t="s">
        <v>15</v>
      </c>
      <c r="B16" s="52">
        <v>83000</v>
      </c>
      <c r="C16" s="52">
        <v>8056</v>
      </c>
      <c r="D16" s="52">
        <v>514</v>
      </c>
      <c r="E16" s="52">
        <f>SUM(Tabell19[[#This Row],[Produktion]]+Tabell19[[#This Row],[Import]]-D16)</f>
        <v>90542</v>
      </c>
      <c r="F16" s="57">
        <f>SUM(Tabell19[[#This Row],[Produktion]]/E16)</f>
        <v>0.91670164122727571</v>
      </c>
    </row>
    <row r="17" spans="1:6" x14ac:dyDescent="0.35">
      <c r="A17" s="30" t="s">
        <v>16</v>
      </c>
      <c r="B17" s="52">
        <v>104870</v>
      </c>
      <c r="C17" s="52">
        <v>6643</v>
      </c>
      <c r="D17" s="52">
        <v>1095</v>
      </c>
      <c r="E17" s="52">
        <f>SUM(Tabell19[[#This Row],[Produktion]]+Tabell19[[#This Row],[Import]]-D17)</f>
        <v>110418</v>
      </c>
      <c r="F17" s="57">
        <f>SUM(Tabell19[[#This Row],[Produktion]]/E17)</f>
        <v>0.94975456900143096</v>
      </c>
    </row>
    <row r="18" spans="1:6" x14ac:dyDescent="0.35">
      <c r="A18" s="30" t="s">
        <v>17</v>
      </c>
      <c r="B18" s="52">
        <v>128700</v>
      </c>
      <c r="C18" s="52">
        <v>13600</v>
      </c>
      <c r="D18" s="52">
        <v>458</v>
      </c>
      <c r="E18" s="52">
        <f>SUM(Tabell19[[#This Row],[Produktion]]+Tabell19[[#This Row],[Import]]-D18)</f>
        <v>141842</v>
      </c>
      <c r="F18" s="57">
        <f>SUM(Tabell19[[#This Row],[Produktion]]/E18)</f>
        <v>0.90734761213180859</v>
      </c>
    </row>
    <row r="19" spans="1:6" x14ac:dyDescent="0.35">
      <c r="A19" s="30" t="s">
        <v>18</v>
      </c>
      <c r="B19" s="52">
        <v>112800</v>
      </c>
      <c r="C19" s="52">
        <v>8650</v>
      </c>
      <c r="D19" s="52">
        <v>792</v>
      </c>
      <c r="E19" s="52">
        <f>SUM(Tabell19[[#This Row],[Produktion]]+Tabell19[[#This Row],[Import]]-D19)</f>
        <v>120658</v>
      </c>
      <c r="F19" s="57">
        <f>SUM(Tabell19[[#This Row],[Produktion]]/E19)</f>
        <v>0.93487377546453609</v>
      </c>
    </row>
    <row r="20" spans="1:6" x14ac:dyDescent="0.35">
      <c r="A20" s="30" t="s">
        <v>19</v>
      </c>
      <c r="B20" s="52">
        <v>119021</v>
      </c>
      <c r="C20" s="52">
        <v>9124</v>
      </c>
      <c r="D20" s="52">
        <v>271</v>
      </c>
      <c r="E20" s="52">
        <f>SUM(Tabell19[[#This Row],[Produktion]]+Tabell19[[#This Row],[Import]]-D20)</f>
        <v>127874</v>
      </c>
      <c r="F20" s="57">
        <f>SUM(Tabell19[[#This Row],[Produktion]]/E20)</f>
        <v>0.93076778704036789</v>
      </c>
    </row>
    <row r="21" spans="1:6" x14ac:dyDescent="0.35">
      <c r="A21" s="30" t="s">
        <v>20</v>
      </c>
      <c r="B21" s="52">
        <v>115600</v>
      </c>
      <c r="C21" s="52">
        <v>11954</v>
      </c>
      <c r="D21" s="52">
        <v>766</v>
      </c>
      <c r="E21" s="52">
        <f>SUM(Tabell19[[#This Row],[Produktion]]+Tabell19[[#This Row],[Import]]-D21)</f>
        <v>126788</v>
      </c>
      <c r="F21" s="57">
        <f>SUM(Tabell19[[#This Row],[Produktion]]/E21)</f>
        <v>0.9117582105562041</v>
      </c>
    </row>
    <row r="22" spans="1:6" x14ac:dyDescent="0.35">
      <c r="A22" s="30" t="s">
        <v>21</v>
      </c>
      <c r="B22" s="52">
        <v>111600</v>
      </c>
      <c r="C22" s="52">
        <v>10550</v>
      </c>
      <c r="D22" s="52">
        <v>1875</v>
      </c>
      <c r="E22" s="52">
        <f>SUM(Tabell19[[#This Row],[Produktion]]+Tabell19[[#This Row],[Import]]-D22)</f>
        <v>120275</v>
      </c>
      <c r="F22" s="57">
        <f>SUM(Tabell19[[#This Row],[Produktion]]/E22)</f>
        <v>0.92787362294741216</v>
      </c>
    </row>
    <row r="23" spans="1:6" x14ac:dyDescent="0.35">
      <c r="A23" s="30" t="s">
        <v>22</v>
      </c>
      <c r="B23" s="52">
        <v>109077</v>
      </c>
      <c r="C23" s="52">
        <v>11830</v>
      </c>
      <c r="D23" s="52">
        <v>1002</v>
      </c>
      <c r="E23" s="52">
        <f>SUM(Tabell19[[#This Row],[Produktion]]+Tabell19[[#This Row],[Import]]-D23)</f>
        <v>119905</v>
      </c>
      <c r="F23" s="57">
        <f>SUM(Tabell19[[#This Row],[Produktion]]/E23)</f>
        <v>0.90969517534714983</v>
      </c>
    </row>
    <row r="24" spans="1:6" x14ac:dyDescent="0.35">
      <c r="A24" s="30" t="s">
        <v>23</v>
      </c>
      <c r="B24" s="52">
        <v>92500</v>
      </c>
      <c r="C24" s="52">
        <v>14401</v>
      </c>
      <c r="D24" s="52">
        <v>3330</v>
      </c>
      <c r="E24" s="52">
        <f>SUM(Tabell19[[#This Row],[Produktion]]+Tabell19[[#This Row],[Import]]-D24)</f>
        <v>103571</v>
      </c>
      <c r="F24" s="57">
        <f>SUM(Tabell19[[#This Row],[Produktion]]/E24)</f>
        <v>0.89310714389162993</v>
      </c>
    </row>
    <row r="25" spans="1:6" x14ac:dyDescent="0.35">
      <c r="A25" s="30" t="s">
        <v>24</v>
      </c>
      <c r="B25" s="52">
        <v>106700</v>
      </c>
      <c r="C25" s="52">
        <v>13673</v>
      </c>
      <c r="D25" s="52">
        <v>3057</v>
      </c>
      <c r="E25" s="52">
        <f>SUM(Tabell19[[#This Row],[Produktion]]+Tabell19[[#This Row],[Import]]-D25)</f>
        <v>117316</v>
      </c>
      <c r="F25" s="57">
        <f>SUM(Tabell19[[#This Row],[Produktion]]/E25)</f>
        <v>0.90950935933717481</v>
      </c>
    </row>
    <row r="26" spans="1:6" x14ac:dyDescent="0.35">
      <c r="A26" s="30" t="s">
        <v>25</v>
      </c>
      <c r="B26" s="52">
        <v>118494</v>
      </c>
      <c r="C26" s="52">
        <v>9070</v>
      </c>
      <c r="D26" s="52">
        <v>4254</v>
      </c>
      <c r="E26" s="52">
        <f>SUM(Tabell19[[#This Row],[Produktion]]+Tabell19[[#This Row],[Import]]-D26)</f>
        <v>123310</v>
      </c>
      <c r="F26" s="57">
        <f>SUM(Tabell19[[#This Row],[Produktion]]/E26)</f>
        <v>0.96094396237125945</v>
      </c>
    </row>
    <row r="27" spans="1:6" x14ac:dyDescent="0.35">
      <c r="A27" s="30" t="s">
        <v>26</v>
      </c>
      <c r="B27" s="52">
        <v>123200</v>
      </c>
      <c r="C27" s="52">
        <v>7697</v>
      </c>
      <c r="D27" s="52">
        <v>4303</v>
      </c>
      <c r="E27" s="52">
        <f>SUM(Tabell19[[#This Row],[Produktion]]+Tabell19[[#This Row],[Import]]-D27)</f>
        <v>126594</v>
      </c>
      <c r="F27" s="57">
        <f>SUM(Tabell19[[#This Row],[Produktion]]/E27)</f>
        <v>0.97318988261686967</v>
      </c>
    </row>
    <row r="28" spans="1:6" x14ac:dyDescent="0.35">
      <c r="A28" s="30" t="s">
        <v>27</v>
      </c>
      <c r="B28" s="52">
        <v>113900</v>
      </c>
      <c r="C28" s="52">
        <v>7258</v>
      </c>
      <c r="D28" s="52">
        <v>2981</v>
      </c>
      <c r="E28" s="52">
        <f>SUM(Tabell19[[#This Row],[Produktion]]+Tabell19[[#This Row],[Import]]-D28)</f>
        <v>118177</v>
      </c>
      <c r="F28" s="57">
        <f>SUM(Tabell19[[#This Row],[Produktion]]/E28)</f>
        <v>0.96380852450138355</v>
      </c>
    </row>
    <row r="29" spans="1:6" x14ac:dyDescent="0.35">
      <c r="A29" s="30" t="s">
        <v>28</v>
      </c>
      <c r="B29" s="52">
        <v>108237</v>
      </c>
      <c r="C29" s="52">
        <v>7930</v>
      </c>
      <c r="D29" s="52">
        <v>4949</v>
      </c>
      <c r="E29" s="52">
        <f>SUM(Tabell19[[#This Row],[Produktion]]+Tabell19[[#This Row],[Import]]-D29)</f>
        <v>111218</v>
      </c>
      <c r="F29" s="57">
        <f>SUM(Tabell19[[#This Row],[Produktion]]/E29)</f>
        <v>0.97319678469312521</v>
      </c>
    </row>
    <row r="30" spans="1:6" x14ac:dyDescent="0.35">
      <c r="A30" s="30" t="s">
        <v>29</v>
      </c>
      <c r="B30" s="52">
        <v>122700</v>
      </c>
      <c r="C30" s="52">
        <v>11607</v>
      </c>
      <c r="D30" s="52">
        <v>4142</v>
      </c>
      <c r="E30" s="52">
        <f>SUM(Tabell19[[#This Row],[Produktion]]+Tabell19[[#This Row],[Import]]-D30)</f>
        <v>130165</v>
      </c>
      <c r="F30" s="57">
        <f>SUM(Tabell19[[#This Row],[Produktion]]/E30)</f>
        <v>0.94264971382476093</v>
      </c>
    </row>
    <row r="31" spans="1:6" x14ac:dyDescent="0.35">
      <c r="A31" s="30" t="s">
        <v>55</v>
      </c>
      <c r="B31" s="52">
        <v>114700</v>
      </c>
      <c r="C31" s="52">
        <v>5561</v>
      </c>
      <c r="D31" s="52">
        <v>3861</v>
      </c>
      <c r="E31" s="52">
        <f>SUM(Tabell19[[#This Row],[Produktion]]+Tabell19[[#This Row],[Import]]-D31)</f>
        <v>116400</v>
      </c>
      <c r="F31" s="57">
        <f>SUM(Tabell19[[#This Row],[Produktion]]/E31)</f>
        <v>0.98539518900343648</v>
      </c>
    </row>
    <row r="32" spans="1:6" x14ac:dyDescent="0.35">
      <c r="A32" s="30" t="s">
        <v>56</v>
      </c>
      <c r="B32" s="52"/>
      <c r="C32" s="52"/>
      <c r="D32" s="52"/>
      <c r="E32" s="52"/>
      <c r="F32" s="57"/>
    </row>
    <row r="33" spans="1:6" x14ac:dyDescent="0.35">
      <c r="A33" s="30" t="s">
        <v>57</v>
      </c>
      <c r="B33" s="52"/>
      <c r="C33" s="52"/>
      <c r="D33" s="52"/>
      <c r="E33" s="52"/>
      <c r="F33" s="57"/>
    </row>
    <row r="34" spans="1:6" x14ac:dyDescent="0.35">
      <c r="A34" s="30" t="s">
        <v>58</v>
      </c>
      <c r="B34" s="52"/>
      <c r="C34" s="52"/>
      <c r="D34" s="52"/>
      <c r="E34" s="52"/>
      <c r="F34" s="57"/>
    </row>
    <row r="35" spans="1:6" x14ac:dyDescent="0.35">
      <c r="A35" s="30" t="s">
        <v>59</v>
      </c>
      <c r="B35" s="52"/>
      <c r="C35" s="52"/>
      <c r="D35" s="52"/>
      <c r="E35" s="52"/>
      <c r="F35" s="57"/>
    </row>
    <row r="36" spans="1:6" x14ac:dyDescent="0.35">
      <c r="A36" s="30" t="s">
        <v>60</v>
      </c>
      <c r="B36" s="52"/>
      <c r="C36" s="52"/>
      <c r="D36" s="52"/>
      <c r="E36" s="52"/>
      <c r="F36" s="57"/>
    </row>
    <row r="37" spans="1:6" x14ac:dyDescent="0.35">
      <c r="A37" s="30" t="s">
        <v>61</v>
      </c>
      <c r="B37" s="52"/>
      <c r="C37" s="52"/>
      <c r="D37" s="52"/>
      <c r="E37" s="52"/>
      <c r="F37" s="57"/>
    </row>
    <row r="38" spans="1:6" x14ac:dyDescent="0.35">
      <c r="A38" s="30" t="s">
        <v>62</v>
      </c>
      <c r="B38" s="52"/>
      <c r="C38" s="52"/>
      <c r="D38" s="52"/>
      <c r="E38" s="52"/>
      <c r="F38" s="57"/>
    </row>
    <row r="39" spans="1:6" x14ac:dyDescent="0.35">
      <c r="A39" s="30" t="s">
        <v>63</v>
      </c>
      <c r="B39" s="52"/>
      <c r="C39" s="52"/>
      <c r="D39" s="52"/>
      <c r="E39" s="52"/>
      <c r="F39" s="57"/>
    </row>
    <row r="40" spans="1:6" x14ac:dyDescent="0.35">
      <c r="A40" s="30" t="s">
        <v>64</v>
      </c>
      <c r="B40" s="52"/>
      <c r="C40" s="52"/>
      <c r="D40" s="52"/>
      <c r="E40" s="52"/>
      <c r="F40" s="57"/>
    </row>
    <row r="41" spans="1:6" ht="16" thickBot="1" x14ac:dyDescent="0.4">
      <c r="A41" s="123" t="s">
        <v>65</v>
      </c>
      <c r="B41" s="124"/>
      <c r="C41" s="124"/>
      <c r="D41" s="124"/>
      <c r="E41" s="124"/>
      <c r="F41" s="125">
        <v>0.95</v>
      </c>
    </row>
  </sheetData>
  <phoneticPr fontId="12" type="noConversion"/>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BE1DB-B640-44D9-B318-369BB0EDAAA8}">
  <dimension ref="A1:X41"/>
  <sheetViews>
    <sheetView topLeftCell="A23" zoomScaleNormal="100" workbookViewId="0">
      <selection activeCell="A7" sqref="A7:F41"/>
    </sheetView>
  </sheetViews>
  <sheetFormatPr defaultRowHeight="14" x14ac:dyDescent="0.3"/>
  <cols>
    <col min="1" max="1" width="12.83203125" customWidth="1"/>
    <col min="2" max="2" width="13.83203125" customWidth="1"/>
    <col min="3" max="3" width="11" customWidth="1"/>
    <col min="4" max="4" width="10.5" customWidth="1"/>
    <col min="5" max="6" width="20.08203125" customWidth="1"/>
  </cols>
  <sheetData>
    <row r="1" spans="1:24" ht="16.5" x14ac:dyDescent="0.35">
      <c r="A1" s="50" t="s">
        <v>71</v>
      </c>
    </row>
    <row r="2" spans="1:24" ht="14.5" x14ac:dyDescent="0.35">
      <c r="A2" s="54"/>
      <c r="C2" s="26"/>
    </row>
    <row r="3" spans="1:24" x14ac:dyDescent="0.3">
      <c r="A3" s="54" t="s">
        <v>111</v>
      </c>
    </row>
    <row r="4" spans="1:24" x14ac:dyDescent="0.3">
      <c r="A4" s="54"/>
    </row>
    <row r="5" spans="1:24" ht="14.5" x14ac:dyDescent="0.35">
      <c r="A5" s="55" t="s">
        <v>70</v>
      </c>
      <c r="T5" s="26"/>
      <c r="U5" s="26"/>
      <c r="V5" s="26"/>
      <c r="W5" s="26"/>
      <c r="X5" s="26"/>
    </row>
    <row r="6" spans="1:24" ht="14.5" x14ac:dyDescent="0.35">
      <c r="A6" s="25"/>
      <c r="T6" s="26"/>
      <c r="U6" s="26"/>
      <c r="V6" s="26"/>
      <c r="W6" s="26"/>
      <c r="X6" s="26"/>
    </row>
    <row r="7" spans="1:24" ht="15.5" x14ac:dyDescent="0.35">
      <c r="A7" s="29" t="s">
        <v>4</v>
      </c>
      <c r="B7" s="24" t="s">
        <v>0</v>
      </c>
      <c r="C7" s="24" t="s">
        <v>1</v>
      </c>
      <c r="D7" s="24" t="s">
        <v>2</v>
      </c>
      <c r="E7" s="24" t="s">
        <v>3</v>
      </c>
      <c r="F7" s="24" t="s">
        <v>6</v>
      </c>
    </row>
    <row r="8" spans="1:24" ht="15.5" x14ac:dyDescent="0.35">
      <c r="A8" s="56" t="s">
        <v>7</v>
      </c>
      <c r="B8" s="52">
        <v>23228</v>
      </c>
      <c r="C8" s="52">
        <v>24594</v>
      </c>
      <c r="D8" s="52">
        <v>199</v>
      </c>
      <c r="E8" s="52">
        <f t="shared" ref="E8:E30" si="0">SUM(B8+C8-D8)</f>
        <v>47623</v>
      </c>
      <c r="F8" s="53">
        <f t="shared" ref="F8:F30" si="1">SUM(B8/E8)</f>
        <v>0.48774751695609264</v>
      </c>
    </row>
    <row r="9" spans="1:24" ht="15.5" x14ac:dyDescent="0.35">
      <c r="A9" s="56" t="s">
        <v>8</v>
      </c>
      <c r="B9" s="52">
        <v>23400</v>
      </c>
      <c r="C9" s="52">
        <v>23260</v>
      </c>
      <c r="D9" s="52">
        <v>837</v>
      </c>
      <c r="E9" s="52">
        <f t="shared" si="0"/>
        <v>45823</v>
      </c>
      <c r="F9" s="53">
        <f t="shared" si="1"/>
        <v>0.51066058529559388</v>
      </c>
    </row>
    <row r="10" spans="1:24" ht="15.5" x14ac:dyDescent="0.35">
      <c r="A10" s="56" t="s">
        <v>9</v>
      </c>
      <c r="B10" s="52">
        <v>31500</v>
      </c>
      <c r="C10" s="52">
        <v>27309</v>
      </c>
      <c r="D10" s="52">
        <v>430</v>
      </c>
      <c r="E10" s="52">
        <f t="shared" si="0"/>
        <v>58379</v>
      </c>
      <c r="F10" s="53">
        <f t="shared" si="1"/>
        <v>0.53957758783124066</v>
      </c>
    </row>
    <row r="11" spans="1:24" ht="15.5" x14ac:dyDescent="0.35">
      <c r="A11" s="56" t="s">
        <v>10</v>
      </c>
      <c r="B11" s="52">
        <v>28614</v>
      </c>
      <c r="C11" s="52">
        <v>27176</v>
      </c>
      <c r="D11" s="52">
        <v>286</v>
      </c>
      <c r="E11" s="52">
        <f t="shared" si="0"/>
        <v>55504</v>
      </c>
      <c r="F11" s="53">
        <f t="shared" si="1"/>
        <v>0.51553041222254248</v>
      </c>
    </row>
    <row r="12" spans="1:24" ht="15.5" x14ac:dyDescent="0.35">
      <c r="A12" s="56" t="s">
        <v>11</v>
      </c>
      <c r="B12" s="52">
        <v>32800</v>
      </c>
      <c r="C12" s="52">
        <v>24023</v>
      </c>
      <c r="D12" s="52">
        <v>276</v>
      </c>
      <c r="E12" s="52">
        <f t="shared" si="0"/>
        <v>56547</v>
      </c>
      <c r="F12" s="53">
        <f t="shared" si="1"/>
        <v>0.58004845526729976</v>
      </c>
    </row>
    <row r="13" spans="1:24" ht="15.5" x14ac:dyDescent="0.35">
      <c r="A13" s="56" t="s">
        <v>12</v>
      </c>
      <c r="B13" s="52">
        <v>34900</v>
      </c>
      <c r="C13" s="52">
        <v>28060</v>
      </c>
      <c r="D13" s="52">
        <v>442</v>
      </c>
      <c r="E13" s="52">
        <f t="shared" si="0"/>
        <v>62518</v>
      </c>
      <c r="F13" s="53">
        <f t="shared" si="1"/>
        <v>0.55823922710259444</v>
      </c>
    </row>
    <row r="14" spans="1:24" ht="15.5" x14ac:dyDescent="0.35">
      <c r="A14" s="56" t="s">
        <v>13</v>
      </c>
      <c r="B14" s="52">
        <v>32793</v>
      </c>
      <c r="C14" s="52">
        <v>20601</v>
      </c>
      <c r="D14" s="52">
        <v>133</v>
      </c>
      <c r="E14" s="52">
        <f t="shared" si="0"/>
        <v>53261</v>
      </c>
      <c r="F14" s="53">
        <f t="shared" si="1"/>
        <v>0.61570379827641242</v>
      </c>
    </row>
    <row r="15" spans="1:24" ht="15.5" x14ac:dyDescent="0.35">
      <c r="A15" s="56" t="s">
        <v>14</v>
      </c>
      <c r="B15" s="52">
        <v>37000</v>
      </c>
      <c r="C15" s="52">
        <v>22796</v>
      </c>
      <c r="D15" s="52">
        <v>68</v>
      </c>
      <c r="E15" s="52">
        <f t="shared" si="0"/>
        <v>59728</v>
      </c>
      <c r="F15" s="53">
        <f t="shared" si="1"/>
        <v>0.61947495312081435</v>
      </c>
    </row>
    <row r="16" spans="1:24" ht="15.5" x14ac:dyDescent="0.35">
      <c r="A16" s="56" t="s">
        <v>15</v>
      </c>
      <c r="B16" s="52">
        <v>36900</v>
      </c>
      <c r="C16" s="52">
        <v>29009</v>
      </c>
      <c r="D16" s="52">
        <v>196</v>
      </c>
      <c r="E16" s="52">
        <f t="shared" si="0"/>
        <v>65713</v>
      </c>
      <c r="F16" s="53">
        <f t="shared" si="1"/>
        <v>0.56153272564028422</v>
      </c>
    </row>
    <row r="17" spans="1:6" ht="15.5" x14ac:dyDescent="0.35">
      <c r="A17" s="56" t="s">
        <v>16</v>
      </c>
      <c r="B17" s="52">
        <v>41623</v>
      </c>
      <c r="C17" s="52">
        <v>29403</v>
      </c>
      <c r="D17" s="52">
        <v>84</v>
      </c>
      <c r="E17" s="52">
        <f t="shared" si="0"/>
        <v>70942</v>
      </c>
      <c r="F17" s="53">
        <f t="shared" si="1"/>
        <v>0.58671872797496549</v>
      </c>
    </row>
    <row r="18" spans="1:6" ht="15.5" x14ac:dyDescent="0.35">
      <c r="A18" s="56" t="s">
        <v>17</v>
      </c>
      <c r="B18" s="52">
        <v>50400</v>
      </c>
      <c r="C18" s="52">
        <v>30186</v>
      </c>
      <c r="D18" s="52">
        <v>148</v>
      </c>
      <c r="E18" s="52">
        <f t="shared" si="0"/>
        <v>80438</v>
      </c>
      <c r="F18" s="53">
        <f t="shared" si="1"/>
        <v>0.62656953181332209</v>
      </c>
    </row>
    <row r="19" spans="1:6" ht="15.5" x14ac:dyDescent="0.35">
      <c r="A19" s="56" t="s">
        <v>18</v>
      </c>
      <c r="B19" s="52">
        <v>49600</v>
      </c>
      <c r="C19" s="52">
        <v>24353</v>
      </c>
      <c r="D19" s="52">
        <v>252</v>
      </c>
      <c r="E19" s="52">
        <f t="shared" si="0"/>
        <v>73701</v>
      </c>
      <c r="F19" s="53">
        <f t="shared" si="1"/>
        <v>0.67298951167555388</v>
      </c>
    </row>
    <row r="20" spans="1:6" ht="15.5" x14ac:dyDescent="0.35">
      <c r="A20" s="56" t="s">
        <v>19</v>
      </c>
      <c r="B20" s="52">
        <v>53300</v>
      </c>
      <c r="C20" s="52">
        <v>29462</v>
      </c>
      <c r="D20" s="52">
        <v>125</v>
      </c>
      <c r="E20" s="52">
        <f t="shared" si="0"/>
        <v>82637</v>
      </c>
      <c r="F20" s="53">
        <f t="shared" si="1"/>
        <v>0.64498953253385283</v>
      </c>
    </row>
    <row r="21" spans="1:6" ht="15.5" x14ac:dyDescent="0.35">
      <c r="A21" s="56" t="s">
        <v>20</v>
      </c>
      <c r="B21" s="52">
        <v>64600</v>
      </c>
      <c r="C21" s="52">
        <v>25895</v>
      </c>
      <c r="D21" s="52">
        <v>376</v>
      </c>
      <c r="E21" s="52">
        <f t="shared" si="0"/>
        <v>90119</v>
      </c>
      <c r="F21" s="53">
        <f t="shared" si="1"/>
        <v>0.71682996926286358</v>
      </c>
    </row>
    <row r="22" spans="1:6" ht="15.5" x14ac:dyDescent="0.35">
      <c r="A22" s="56" t="s">
        <v>21</v>
      </c>
      <c r="B22" s="52">
        <v>59400</v>
      </c>
      <c r="C22" s="52">
        <v>21638</v>
      </c>
      <c r="D22" s="52">
        <v>296</v>
      </c>
      <c r="E22" s="52">
        <f t="shared" si="0"/>
        <v>80742</v>
      </c>
      <c r="F22" s="53">
        <f t="shared" si="1"/>
        <v>0.73567659953927322</v>
      </c>
    </row>
    <row r="23" spans="1:6" ht="15.5" x14ac:dyDescent="0.35">
      <c r="A23" s="56" t="s">
        <v>22</v>
      </c>
      <c r="B23" s="52">
        <v>62796</v>
      </c>
      <c r="C23" s="52">
        <v>22214</v>
      </c>
      <c r="D23" s="52">
        <v>261</v>
      </c>
      <c r="E23" s="52">
        <f t="shared" si="0"/>
        <v>84749</v>
      </c>
      <c r="F23" s="53">
        <f t="shared" si="1"/>
        <v>0.74096449515628504</v>
      </c>
    </row>
    <row r="24" spans="1:6" ht="15.5" x14ac:dyDescent="0.35">
      <c r="A24" s="56" t="s">
        <v>23</v>
      </c>
      <c r="B24" s="52">
        <v>53000</v>
      </c>
      <c r="C24" s="52">
        <v>20938</v>
      </c>
      <c r="D24" s="52">
        <v>270</v>
      </c>
      <c r="E24" s="52">
        <f t="shared" si="0"/>
        <v>73668</v>
      </c>
      <c r="F24" s="53">
        <f t="shared" si="1"/>
        <v>0.71944399196394637</v>
      </c>
    </row>
    <row r="25" spans="1:6" ht="15.5" x14ac:dyDescent="0.35">
      <c r="A25" s="56" t="s">
        <v>24</v>
      </c>
      <c r="B25" s="52">
        <v>54900</v>
      </c>
      <c r="C25" s="52">
        <v>25971</v>
      </c>
      <c r="D25" s="52">
        <v>358</v>
      </c>
      <c r="E25" s="52">
        <f t="shared" si="0"/>
        <v>80513</v>
      </c>
      <c r="F25" s="53">
        <f t="shared" si="1"/>
        <v>0.6818774607827307</v>
      </c>
    </row>
    <row r="26" spans="1:6" ht="15.5" x14ac:dyDescent="0.35">
      <c r="A26" s="56" t="s">
        <v>25</v>
      </c>
      <c r="B26" s="52">
        <v>69155</v>
      </c>
      <c r="C26" s="52">
        <v>22456</v>
      </c>
      <c r="D26" s="52">
        <v>139</v>
      </c>
      <c r="E26" s="52">
        <f t="shared" si="0"/>
        <v>91472</v>
      </c>
      <c r="F26" s="53">
        <f t="shared" si="1"/>
        <v>0.7560237012419101</v>
      </c>
    </row>
    <row r="27" spans="1:6" ht="15.5" x14ac:dyDescent="0.35">
      <c r="A27" s="56" t="s">
        <v>26</v>
      </c>
      <c r="B27" s="52">
        <v>68100</v>
      </c>
      <c r="C27" s="52">
        <v>17191</v>
      </c>
      <c r="D27" s="52">
        <v>147</v>
      </c>
      <c r="E27" s="52">
        <f t="shared" si="0"/>
        <v>85144</v>
      </c>
      <c r="F27" s="53">
        <f t="shared" si="1"/>
        <v>0.79982147890632338</v>
      </c>
    </row>
    <row r="28" spans="1:6" ht="15.5" x14ac:dyDescent="0.35">
      <c r="A28" s="56" t="s">
        <v>27</v>
      </c>
      <c r="B28" s="52">
        <v>69100</v>
      </c>
      <c r="C28" s="52">
        <v>21284</v>
      </c>
      <c r="D28" s="52">
        <v>363</v>
      </c>
      <c r="E28" s="52">
        <f t="shared" si="0"/>
        <v>90021</v>
      </c>
      <c r="F28" s="53">
        <f t="shared" si="1"/>
        <v>0.76759867142111282</v>
      </c>
    </row>
    <row r="29" spans="1:6" ht="15.5" x14ac:dyDescent="0.35">
      <c r="A29" s="56" t="s">
        <v>28</v>
      </c>
      <c r="B29" s="52">
        <v>71514</v>
      </c>
      <c r="C29" s="52">
        <v>21882</v>
      </c>
      <c r="D29" s="52">
        <v>1165</v>
      </c>
      <c r="E29" s="52">
        <f t="shared" si="0"/>
        <v>92231</v>
      </c>
      <c r="F29" s="53">
        <f t="shared" si="1"/>
        <v>0.77537921089438477</v>
      </c>
    </row>
    <row r="30" spans="1:6" ht="15.5" x14ac:dyDescent="0.35">
      <c r="A30" s="56" t="s">
        <v>29</v>
      </c>
      <c r="B30" s="52">
        <v>86800</v>
      </c>
      <c r="C30" s="52">
        <v>17981</v>
      </c>
      <c r="D30" s="52">
        <v>927</v>
      </c>
      <c r="E30" s="52">
        <f t="shared" si="0"/>
        <v>103854</v>
      </c>
      <c r="F30" s="53">
        <f t="shared" si="1"/>
        <v>0.83578870337204147</v>
      </c>
    </row>
    <row r="31" spans="1:6" ht="15.5" x14ac:dyDescent="0.35">
      <c r="A31" s="56" t="s">
        <v>55</v>
      </c>
      <c r="B31" s="52">
        <v>97100</v>
      </c>
      <c r="C31" s="52">
        <v>15259</v>
      </c>
      <c r="D31" s="52">
        <v>737</v>
      </c>
      <c r="E31" s="52">
        <f t="shared" ref="E31" si="2">SUM(B31+C31-D31)</f>
        <v>111622</v>
      </c>
      <c r="F31" s="53">
        <f t="shared" ref="F31" si="3">SUM(B31/E31)</f>
        <v>0.86990019888552439</v>
      </c>
    </row>
    <row r="32" spans="1:6" ht="15.5" x14ac:dyDescent="0.35">
      <c r="A32" s="56" t="s">
        <v>56</v>
      </c>
      <c r="B32" s="52"/>
      <c r="C32" s="52"/>
      <c r="D32" s="52"/>
      <c r="E32" s="52"/>
      <c r="F32" s="53"/>
    </row>
    <row r="33" spans="1:6" ht="15.5" x14ac:dyDescent="0.35">
      <c r="A33" s="56" t="s">
        <v>57</v>
      </c>
      <c r="B33" s="52"/>
      <c r="C33" s="52"/>
      <c r="D33" s="52"/>
      <c r="E33" s="52"/>
      <c r="F33" s="53"/>
    </row>
    <row r="34" spans="1:6" ht="15.5" x14ac:dyDescent="0.35">
      <c r="A34" s="56" t="s">
        <v>58</v>
      </c>
      <c r="B34" s="52"/>
      <c r="C34" s="52"/>
      <c r="D34" s="52"/>
      <c r="E34" s="52"/>
      <c r="F34" s="53"/>
    </row>
    <row r="35" spans="1:6" ht="15.5" x14ac:dyDescent="0.35">
      <c r="A35" s="56" t="s">
        <v>59</v>
      </c>
      <c r="B35" s="52"/>
      <c r="C35" s="52"/>
      <c r="D35" s="52"/>
      <c r="E35" s="52"/>
      <c r="F35" s="53"/>
    </row>
    <row r="36" spans="1:6" ht="15.5" x14ac:dyDescent="0.35">
      <c r="A36" s="56" t="s">
        <v>60</v>
      </c>
      <c r="B36" s="52"/>
      <c r="C36" s="52"/>
      <c r="D36" s="52"/>
      <c r="E36" s="52"/>
      <c r="F36" s="53"/>
    </row>
    <row r="37" spans="1:6" ht="15.5" x14ac:dyDescent="0.35">
      <c r="A37" s="56" t="s">
        <v>61</v>
      </c>
      <c r="B37" s="52"/>
      <c r="C37" s="52"/>
      <c r="D37" s="52"/>
      <c r="E37" s="52"/>
      <c r="F37" s="53"/>
    </row>
    <row r="38" spans="1:6" ht="15.5" x14ac:dyDescent="0.35">
      <c r="A38" s="56" t="s">
        <v>62</v>
      </c>
      <c r="B38" s="52"/>
      <c r="C38" s="52"/>
      <c r="D38" s="52"/>
      <c r="E38" s="52"/>
      <c r="F38" s="53"/>
    </row>
    <row r="39" spans="1:6" ht="15.5" x14ac:dyDescent="0.35">
      <c r="A39" s="56" t="s">
        <v>63</v>
      </c>
      <c r="B39" s="52"/>
      <c r="C39" s="52"/>
      <c r="D39" s="52"/>
      <c r="E39" s="52"/>
      <c r="F39" s="53"/>
    </row>
    <row r="40" spans="1:6" ht="15.5" x14ac:dyDescent="0.35">
      <c r="A40" s="56" t="s">
        <v>64</v>
      </c>
      <c r="B40" s="52"/>
      <c r="C40" s="52"/>
      <c r="D40" s="52"/>
      <c r="E40" s="52"/>
      <c r="F40" s="53"/>
    </row>
    <row r="41" spans="1:6" ht="15.5" x14ac:dyDescent="0.35">
      <c r="A41" s="56" t="s">
        <v>65</v>
      </c>
      <c r="B41" s="52"/>
      <c r="C41" s="52"/>
      <c r="D41" s="52"/>
      <c r="E41" s="52"/>
      <c r="F41" s="53">
        <v>0.9</v>
      </c>
    </row>
  </sheetData>
  <phoneticPr fontId="12" type="noConversion"/>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61C90-CBBC-402E-9066-E16A92800164}">
  <dimension ref="A1:X42"/>
  <sheetViews>
    <sheetView topLeftCell="A25" zoomScaleNormal="100" workbookViewId="0">
      <selection activeCell="A8" sqref="A8:F42"/>
    </sheetView>
  </sheetViews>
  <sheetFormatPr defaultColWidth="9" defaultRowHeight="15.5" x14ac:dyDescent="0.35"/>
  <cols>
    <col min="1" max="1" width="9.83203125" style="15" customWidth="1"/>
    <col min="2" max="2" width="11.83203125" style="15" customWidth="1"/>
    <col min="3" max="3" width="9" style="15" bestFit="1" customWidth="1"/>
    <col min="4" max="4" width="9" style="15"/>
    <col min="5" max="5" width="16.83203125" style="15" customWidth="1"/>
    <col min="6" max="6" width="18.83203125" style="15" customWidth="1"/>
    <col min="7" max="16384" width="9" style="15"/>
  </cols>
  <sheetData>
    <row r="1" spans="1:24" x14ac:dyDescent="0.35">
      <c r="A1" s="12" t="s">
        <v>106</v>
      </c>
    </row>
    <row r="2" spans="1:24" x14ac:dyDescent="0.35">
      <c r="C2" s="85"/>
    </row>
    <row r="3" spans="1:24" x14ac:dyDescent="0.35">
      <c r="A3" s="15" t="s">
        <v>112</v>
      </c>
      <c r="B3" s="52"/>
      <c r="C3" s="52"/>
      <c r="D3" s="52"/>
      <c r="E3" s="52"/>
      <c r="F3" s="52"/>
      <c r="G3" s="52"/>
      <c r="H3" s="52"/>
      <c r="I3" s="52"/>
      <c r="J3" s="52"/>
      <c r="K3" s="52"/>
      <c r="L3" s="52"/>
      <c r="M3" s="52"/>
      <c r="N3" s="52"/>
      <c r="O3" s="52"/>
      <c r="P3" s="52"/>
      <c r="Q3" s="52"/>
      <c r="R3" s="52"/>
      <c r="S3" s="52"/>
      <c r="T3" s="52"/>
      <c r="U3" s="52"/>
      <c r="V3" s="52"/>
      <c r="W3" s="52"/>
      <c r="X3" s="52"/>
    </row>
    <row r="4" spans="1:24" x14ac:dyDescent="0.35">
      <c r="A4" s="126" t="s">
        <v>113</v>
      </c>
    </row>
    <row r="5" spans="1:24" x14ac:dyDescent="0.35">
      <c r="T5" s="85"/>
      <c r="U5" s="85"/>
      <c r="V5" s="85"/>
      <c r="W5" s="85"/>
      <c r="X5" s="85"/>
    </row>
    <row r="6" spans="1:24" x14ac:dyDescent="0.35">
      <c r="A6" s="42" t="s">
        <v>54</v>
      </c>
      <c r="T6" s="85"/>
      <c r="U6" s="85"/>
      <c r="V6" s="85"/>
      <c r="W6" s="85"/>
      <c r="X6" s="85"/>
    </row>
    <row r="7" spans="1:24" x14ac:dyDescent="0.35">
      <c r="A7" s="42"/>
      <c r="T7" s="85"/>
      <c r="U7" s="85"/>
      <c r="V7" s="85"/>
      <c r="W7" s="85"/>
      <c r="X7" s="85"/>
    </row>
    <row r="8" spans="1:24" x14ac:dyDescent="0.35">
      <c r="A8" s="29" t="s">
        <v>4</v>
      </c>
      <c r="B8" s="29" t="s">
        <v>0</v>
      </c>
      <c r="C8" s="29" t="s">
        <v>1</v>
      </c>
      <c r="D8" s="29" t="s">
        <v>2</v>
      </c>
      <c r="E8" s="29" t="s">
        <v>3</v>
      </c>
      <c r="F8" s="29" t="s">
        <v>6</v>
      </c>
    </row>
    <row r="9" spans="1:24" x14ac:dyDescent="0.35">
      <c r="A9" s="56" t="s">
        <v>7</v>
      </c>
      <c r="B9" s="52">
        <v>14605</v>
      </c>
      <c r="C9" s="52">
        <v>21419</v>
      </c>
      <c r="D9" s="52">
        <v>130</v>
      </c>
      <c r="E9" s="52">
        <f>SUM(Tabell20[[#This Row],[Produktion]]+Tabell20[[#This Row],[Import]]-Tabell20[[#This Row],[Export]])</f>
        <v>35894</v>
      </c>
      <c r="F9" s="53">
        <f t="shared" ref="F9:F32" si="0">SUM(B9/E9)</f>
        <v>0.40689251685518474</v>
      </c>
    </row>
    <row r="10" spans="1:24" x14ac:dyDescent="0.35">
      <c r="A10" s="56" t="s">
        <v>8</v>
      </c>
      <c r="B10" s="52">
        <v>18900</v>
      </c>
      <c r="C10" s="52">
        <v>17878</v>
      </c>
      <c r="D10" s="52">
        <v>331</v>
      </c>
      <c r="E10" s="52">
        <f>SUM(Tabell20[[#This Row],[Produktion]]+Tabell20[[#This Row],[Import]]-Tabell20[[#This Row],[Export]])</f>
        <v>36447</v>
      </c>
      <c r="F10" s="53">
        <f t="shared" si="0"/>
        <v>0.51856119845254756</v>
      </c>
    </row>
    <row r="11" spans="1:24" x14ac:dyDescent="0.35">
      <c r="A11" s="56" t="s">
        <v>9</v>
      </c>
      <c r="B11" s="52">
        <v>22000</v>
      </c>
      <c r="C11" s="52">
        <v>19813</v>
      </c>
      <c r="D11" s="52">
        <v>215</v>
      </c>
      <c r="E11" s="52">
        <f>SUM(Tabell20[[#This Row],[Produktion]]+Tabell20[[#This Row],[Import]]-Tabell20[[#This Row],[Export]])</f>
        <v>41598</v>
      </c>
      <c r="F11" s="53">
        <f t="shared" si="0"/>
        <v>0.5288715803644406</v>
      </c>
    </row>
    <row r="12" spans="1:24" x14ac:dyDescent="0.35">
      <c r="A12" s="56" t="s">
        <v>10</v>
      </c>
      <c r="B12" s="52">
        <v>16757</v>
      </c>
      <c r="C12" s="52">
        <v>21476</v>
      </c>
      <c r="D12" s="52">
        <v>160</v>
      </c>
      <c r="E12" s="52">
        <f>SUM(Tabell20[[#This Row],[Produktion]]+Tabell20[[#This Row],[Import]]-Tabell20[[#This Row],[Export]])</f>
        <v>38073</v>
      </c>
      <c r="F12" s="53">
        <f t="shared" si="0"/>
        <v>0.44012817482205235</v>
      </c>
    </row>
    <row r="13" spans="1:24" x14ac:dyDescent="0.35">
      <c r="A13" s="56" t="s">
        <v>11</v>
      </c>
      <c r="B13" s="52">
        <v>20200</v>
      </c>
      <c r="C13" s="52">
        <v>22144</v>
      </c>
      <c r="D13" s="52">
        <v>596</v>
      </c>
      <c r="E13" s="52">
        <f>SUM(Tabell20[[#This Row],[Produktion]]+Tabell20[[#This Row],[Import]]-Tabell20[[#This Row],[Export]])</f>
        <v>41748</v>
      </c>
      <c r="F13" s="53">
        <f t="shared" si="0"/>
        <v>0.48385551403660054</v>
      </c>
    </row>
    <row r="14" spans="1:24" x14ac:dyDescent="0.35">
      <c r="A14" s="56" t="s">
        <v>12</v>
      </c>
      <c r="B14" s="52">
        <v>16400</v>
      </c>
      <c r="C14" s="52">
        <v>24123</v>
      </c>
      <c r="D14" s="52">
        <v>858</v>
      </c>
      <c r="E14" s="52">
        <f>SUM(Tabell20[[#This Row],[Produktion]]+Tabell20[[#This Row],[Import]]-Tabell20[[#This Row],[Export]])</f>
        <v>39665</v>
      </c>
      <c r="F14" s="53">
        <f t="shared" si="0"/>
        <v>0.41346275053573678</v>
      </c>
    </row>
    <row r="15" spans="1:24" x14ac:dyDescent="0.35">
      <c r="A15" s="56" t="s">
        <v>13</v>
      </c>
      <c r="B15" s="52">
        <v>18162</v>
      </c>
      <c r="C15" s="52">
        <v>20157</v>
      </c>
      <c r="D15" s="52">
        <v>677</v>
      </c>
      <c r="E15" s="52">
        <f>SUM(Tabell20[[#This Row],[Produktion]]+Tabell20[[#This Row],[Import]]-Tabell20[[#This Row],[Export]])</f>
        <v>37642</v>
      </c>
      <c r="F15" s="53">
        <f t="shared" si="0"/>
        <v>0.48249295999149888</v>
      </c>
    </row>
    <row r="16" spans="1:24" x14ac:dyDescent="0.35">
      <c r="A16" s="56" t="s">
        <v>14</v>
      </c>
      <c r="B16" s="52">
        <v>19200</v>
      </c>
      <c r="C16" s="52">
        <v>21214</v>
      </c>
      <c r="D16" s="52">
        <v>105</v>
      </c>
      <c r="E16" s="52">
        <f>SUM(Tabell20[[#This Row],[Produktion]]+Tabell20[[#This Row],[Import]]-Tabell20[[#This Row],[Export]])</f>
        <v>40309</v>
      </c>
      <c r="F16" s="53">
        <f t="shared" si="0"/>
        <v>0.4763204247190454</v>
      </c>
    </row>
    <row r="17" spans="1:6" x14ac:dyDescent="0.35">
      <c r="A17" s="56" t="s">
        <v>15</v>
      </c>
      <c r="B17" s="52">
        <v>22000</v>
      </c>
      <c r="C17" s="52">
        <v>22850</v>
      </c>
      <c r="D17" s="52">
        <v>46</v>
      </c>
      <c r="E17" s="52">
        <f>SUM(Tabell20[[#This Row],[Produktion]]+Tabell20[[#This Row],[Import]]-Tabell20[[#This Row],[Export]])</f>
        <v>44804</v>
      </c>
      <c r="F17" s="53">
        <f t="shared" si="0"/>
        <v>0.49102758682260511</v>
      </c>
    </row>
    <row r="18" spans="1:6" x14ac:dyDescent="0.35">
      <c r="A18" s="56" t="s">
        <v>16</v>
      </c>
      <c r="B18" s="52">
        <v>18995</v>
      </c>
      <c r="C18" s="52">
        <v>19565</v>
      </c>
      <c r="D18" s="52">
        <v>87</v>
      </c>
      <c r="E18" s="52">
        <f>SUM(Tabell20[[#This Row],[Produktion]]+Tabell20[[#This Row],[Import]]-Tabell20[[#This Row],[Export]])</f>
        <v>38473</v>
      </c>
      <c r="F18" s="53">
        <f t="shared" si="0"/>
        <v>0.49372287058456582</v>
      </c>
    </row>
    <row r="19" spans="1:6" x14ac:dyDescent="0.35">
      <c r="A19" s="56" t="s">
        <v>17</v>
      </c>
      <c r="B19" s="52">
        <v>17500</v>
      </c>
      <c r="C19" s="52">
        <v>22479</v>
      </c>
      <c r="D19" s="52">
        <v>150</v>
      </c>
      <c r="E19" s="52">
        <f>SUM(Tabell20[[#This Row],[Produktion]]+Tabell20[[#This Row],[Import]]-Tabell20[[#This Row],[Export]])</f>
        <v>39829</v>
      </c>
      <c r="F19" s="53">
        <f t="shared" si="0"/>
        <v>0.43937834241381907</v>
      </c>
    </row>
    <row r="20" spans="1:6" x14ac:dyDescent="0.35">
      <c r="A20" s="56" t="s">
        <v>18</v>
      </c>
      <c r="B20" s="52">
        <v>18000</v>
      </c>
      <c r="C20" s="52">
        <v>22885</v>
      </c>
      <c r="D20" s="52">
        <v>109</v>
      </c>
      <c r="E20" s="52">
        <f>SUM(Tabell20[[#This Row],[Produktion]]+Tabell20[[#This Row],[Import]]-Tabell20[[#This Row],[Export]])</f>
        <v>40776</v>
      </c>
      <c r="F20" s="53">
        <f t="shared" si="0"/>
        <v>0.44143613890523836</v>
      </c>
    </row>
    <row r="21" spans="1:6" x14ac:dyDescent="0.35">
      <c r="A21" s="56" t="s">
        <v>19</v>
      </c>
      <c r="B21" s="52">
        <v>17089</v>
      </c>
      <c r="C21" s="52">
        <v>21135</v>
      </c>
      <c r="D21" s="52">
        <v>70</v>
      </c>
      <c r="E21" s="52">
        <f>SUM(Tabell20[[#This Row],[Produktion]]+Tabell20[[#This Row],[Import]]-Tabell20[[#This Row],[Export]])</f>
        <v>38154</v>
      </c>
      <c r="F21" s="53">
        <f t="shared" si="0"/>
        <v>0.44789537138963148</v>
      </c>
    </row>
    <row r="22" spans="1:6" x14ac:dyDescent="0.35">
      <c r="A22" s="56" t="s">
        <v>20</v>
      </c>
      <c r="B22" s="52">
        <v>15700</v>
      </c>
      <c r="C22" s="52">
        <v>21198</v>
      </c>
      <c r="D22" s="52">
        <v>85</v>
      </c>
      <c r="E22" s="52">
        <f>SUM(Tabell20[[#This Row],[Produktion]]+Tabell20[[#This Row],[Import]]-Tabell20[[#This Row],[Export]])</f>
        <v>36813</v>
      </c>
      <c r="F22" s="53">
        <f t="shared" si="0"/>
        <v>0.42647977616602828</v>
      </c>
    </row>
    <row r="23" spans="1:6" x14ac:dyDescent="0.35">
      <c r="A23" s="56" t="s">
        <v>21</v>
      </c>
      <c r="B23" s="52">
        <v>16100</v>
      </c>
      <c r="C23" s="52">
        <v>24143</v>
      </c>
      <c r="D23" s="52">
        <v>91</v>
      </c>
      <c r="E23" s="52">
        <f>SUM(Tabell20[[#This Row],[Produktion]]+Tabell20[[#This Row],[Import]]-Tabell20[[#This Row],[Export]])</f>
        <v>40152</v>
      </c>
      <c r="F23" s="53">
        <f t="shared" si="0"/>
        <v>0.40097629009762903</v>
      </c>
    </row>
    <row r="24" spans="1:6" x14ac:dyDescent="0.35">
      <c r="A24" s="56" t="s">
        <v>22</v>
      </c>
      <c r="B24" s="52">
        <v>17605</v>
      </c>
      <c r="C24" s="52">
        <v>24141</v>
      </c>
      <c r="D24" s="52">
        <v>127</v>
      </c>
      <c r="E24" s="52">
        <f>SUM(Tabell20[[#This Row],[Produktion]]+Tabell20[[#This Row],[Import]]-Tabell20[[#This Row],[Export]])</f>
        <v>41619</v>
      </c>
      <c r="F24" s="53">
        <f t="shared" si="0"/>
        <v>0.42300391648045366</v>
      </c>
    </row>
    <row r="25" spans="1:6" x14ac:dyDescent="0.35">
      <c r="A25" s="56" t="s">
        <v>23</v>
      </c>
      <c r="B25" s="52">
        <v>15800</v>
      </c>
      <c r="C25" s="52">
        <v>22232</v>
      </c>
      <c r="D25" s="52">
        <v>158</v>
      </c>
      <c r="E25" s="52">
        <f>SUM(Tabell20[[#This Row],[Produktion]]+Tabell20[[#This Row],[Import]]-Tabell20[[#This Row],[Export]])</f>
        <v>37874</v>
      </c>
      <c r="F25" s="53">
        <f t="shared" si="0"/>
        <v>0.41717273063315202</v>
      </c>
    </row>
    <row r="26" spans="1:6" x14ac:dyDescent="0.35">
      <c r="A26" s="56" t="s">
        <v>24</v>
      </c>
      <c r="B26" s="52">
        <v>16000</v>
      </c>
      <c r="C26" s="52">
        <v>21577</v>
      </c>
      <c r="D26" s="52">
        <v>405</v>
      </c>
      <c r="E26" s="52">
        <f>SUM(Tabell20[[#This Row],[Produktion]]+Tabell20[[#This Row],[Import]]-Tabell20[[#This Row],[Export]])</f>
        <v>37172</v>
      </c>
      <c r="F26" s="53">
        <f t="shared" si="0"/>
        <v>0.43043150758635534</v>
      </c>
    </row>
    <row r="27" spans="1:6" x14ac:dyDescent="0.35">
      <c r="A27" s="56" t="s">
        <v>25</v>
      </c>
      <c r="B27" s="52">
        <v>19542</v>
      </c>
      <c r="C27" s="52">
        <v>21680</v>
      </c>
      <c r="D27" s="52">
        <v>148</v>
      </c>
      <c r="E27" s="52">
        <f>SUM(Tabell20[[#This Row],[Produktion]]+Tabell20[[#This Row],[Import]]-Tabell20[[#This Row],[Export]])</f>
        <v>41074</v>
      </c>
      <c r="F27" s="53">
        <f t="shared" si="0"/>
        <v>0.47577542971222669</v>
      </c>
    </row>
    <row r="28" spans="1:6" x14ac:dyDescent="0.35">
      <c r="A28" s="56" t="s">
        <v>26</v>
      </c>
      <c r="B28" s="52">
        <v>19800</v>
      </c>
      <c r="C28" s="52">
        <v>19044</v>
      </c>
      <c r="D28" s="52">
        <v>215</v>
      </c>
      <c r="E28" s="52">
        <f>SUM(Tabell20[[#This Row],[Produktion]]+Tabell20[[#This Row],[Import]]-Tabell20[[#This Row],[Export]])</f>
        <v>38629</v>
      </c>
      <c r="F28" s="53">
        <f t="shared" si="0"/>
        <v>0.5125682777188123</v>
      </c>
    </row>
    <row r="29" spans="1:6" x14ac:dyDescent="0.35">
      <c r="A29" s="56" t="s">
        <v>27</v>
      </c>
      <c r="B29" s="52">
        <v>18200</v>
      </c>
      <c r="C29" s="52">
        <v>19822</v>
      </c>
      <c r="D29" s="52">
        <v>441</v>
      </c>
      <c r="E29" s="52">
        <f>SUM(Tabell20[[#This Row],[Produktion]]+Tabell20[[#This Row],[Import]]-Tabell20[[#This Row],[Export]])</f>
        <v>37581</v>
      </c>
      <c r="F29" s="53">
        <f t="shared" si="0"/>
        <v>0.48428727282403344</v>
      </c>
    </row>
    <row r="30" spans="1:6" x14ac:dyDescent="0.35">
      <c r="A30" s="56" t="s">
        <v>28</v>
      </c>
      <c r="B30" s="52">
        <v>19800</v>
      </c>
      <c r="C30" s="52">
        <v>21388</v>
      </c>
      <c r="D30" s="52">
        <v>391</v>
      </c>
      <c r="E30" s="52">
        <f>SUM(Tabell20[[#This Row],[Produktion]]+Tabell20[[#This Row],[Import]]-Tabell20[[#This Row],[Export]])</f>
        <v>40797</v>
      </c>
      <c r="F30" s="53">
        <f t="shared" si="0"/>
        <v>0.48532980366203399</v>
      </c>
    </row>
    <row r="31" spans="1:6" x14ac:dyDescent="0.35">
      <c r="A31" s="56" t="s">
        <v>29</v>
      </c>
      <c r="B31" s="52">
        <v>21700</v>
      </c>
      <c r="C31" s="52">
        <v>21981</v>
      </c>
      <c r="D31" s="52">
        <v>742</v>
      </c>
      <c r="E31" s="52">
        <f>SUM(Tabell20[[#This Row],[Produktion]]+Tabell20[[#This Row],[Import]]-Tabell20[[#This Row],[Export]])</f>
        <v>42939</v>
      </c>
      <c r="F31" s="53">
        <f t="shared" si="0"/>
        <v>0.50536808029996039</v>
      </c>
    </row>
    <row r="32" spans="1:6" x14ac:dyDescent="0.35">
      <c r="A32" s="56" t="s">
        <v>55</v>
      </c>
      <c r="B32" s="52">
        <v>20500</v>
      </c>
      <c r="C32" s="52">
        <v>19427</v>
      </c>
      <c r="D32" s="52">
        <v>586</v>
      </c>
      <c r="E32" s="52">
        <f>SUM(Tabell20[[#This Row],[Produktion]]+Tabell20[[#This Row],[Import]]-Tabell20[[#This Row],[Export]])</f>
        <v>39341</v>
      </c>
      <c r="F32" s="53">
        <f t="shared" si="0"/>
        <v>0.52108487328741004</v>
      </c>
    </row>
    <row r="33" spans="1:6" x14ac:dyDescent="0.35">
      <c r="A33" s="56" t="s">
        <v>56</v>
      </c>
      <c r="B33" s="52"/>
      <c r="C33" s="52"/>
      <c r="D33" s="52"/>
      <c r="E33" s="52"/>
      <c r="F33" s="53"/>
    </row>
    <row r="34" spans="1:6" x14ac:dyDescent="0.35">
      <c r="A34" s="56" t="s">
        <v>57</v>
      </c>
      <c r="B34" s="52"/>
      <c r="C34" s="52"/>
      <c r="D34" s="52"/>
      <c r="E34" s="52"/>
      <c r="F34" s="53"/>
    </row>
    <row r="35" spans="1:6" x14ac:dyDescent="0.35">
      <c r="A35" s="56" t="s">
        <v>58</v>
      </c>
      <c r="B35" s="52"/>
      <c r="C35" s="52"/>
      <c r="D35" s="52"/>
      <c r="E35" s="52"/>
      <c r="F35" s="53"/>
    </row>
    <row r="36" spans="1:6" x14ac:dyDescent="0.35">
      <c r="A36" s="56" t="s">
        <v>59</v>
      </c>
      <c r="B36" s="52"/>
      <c r="C36" s="52"/>
      <c r="D36" s="52"/>
      <c r="E36" s="52"/>
      <c r="F36" s="53"/>
    </row>
    <row r="37" spans="1:6" x14ac:dyDescent="0.35">
      <c r="A37" s="56" t="s">
        <v>60</v>
      </c>
      <c r="B37" s="52"/>
      <c r="C37" s="52"/>
      <c r="D37" s="52"/>
      <c r="E37" s="52"/>
      <c r="F37" s="53"/>
    </row>
    <row r="38" spans="1:6" x14ac:dyDescent="0.35">
      <c r="A38" s="56" t="s">
        <v>61</v>
      </c>
      <c r="B38" s="52"/>
      <c r="C38" s="52"/>
      <c r="D38" s="52"/>
      <c r="E38" s="52"/>
      <c r="F38" s="53"/>
    </row>
    <row r="39" spans="1:6" x14ac:dyDescent="0.35">
      <c r="A39" s="56" t="s">
        <v>62</v>
      </c>
      <c r="B39" s="52"/>
      <c r="C39" s="52"/>
      <c r="D39" s="52"/>
      <c r="E39" s="52"/>
      <c r="F39" s="53"/>
    </row>
    <row r="40" spans="1:6" x14ac:dyDescent="0.35">
      <c r="A40" s="56" t="s">
        <v>63</v>
      </c>
      <c r="B40" s="52"/>
      <c r="C40" s="52"/>
      <c r="D40" s="52"/>
      <c r="E40" s="52"/>
      <c r="F40" s="53"/>
    </row>
    <row r="41" spans="1:6" x14ac:dyDescent="0.35">
      <c r="A41" s="56" t="s">
        <v>64</v>
      </c>
      <c r="B41" s="52"/>
      <c r="C41" s="52"/>
      <c r="D41" s="52"/>
      <c r="E41" s="52"/>
      <c r="F41" s="53"/>
    </row>
    <row r="42" spans="1:6" x14ac:dyDescent="0.35">
      <c r="A42" s="56" t="s">
        <v>65</v>
      </c>
      <c r="B42" s="52"/>
      <c r="C42" s="52"/>
      <c r="D42" s="52"/>
      <c r="E42" s="52"/>
      <c r="F42" s="53">
        <v>0.85</v>
      </c>
    </row>
  </sheetData>
  <phoneticPr fontId="12" type="noConversion"/>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D33A5-D160-45E8-A1E1-2E6AA55AD440}">
  <dimension ref="A1:F41"/>
  <sheetViews>
    <sheetView topLeftCell="A22" zoomScaleNormal="100" workbookViewId="0">
      <selection activeCell="A7" sqref="A7:F41"/>
    </sheetView>
  </sheetViews>
  <sheetFormatPr defaultRowHeight="14" x14ac:dyDescent="0.3"/>
  <cols>
    <col min="1" max="1" width="11.08203125" customWidth="1"/>
    <col min="2" max="2" width="13" customWidth="1"/>
    <col min="3" max="3" width="9.83203125" customWidth="1"/>
    <col min="4" max="4" width="9.5" customWidth="1"/>
    <col min="5" max="5" width="19" customWidth="1"/>
    <col min="6" max="6" width="20.08203125" customWidth="1"/>
  </cols>
  <sheetData>
    <row r="1" spans="1:6" ht="16.5" x14ac:dyDescent="0.35">
      <c r="A1" s="50" t="s">
        <v>104</v>
      </c>
    </row>
    <row r="2" spans="1:6" ht="14.5" x14ac:dyDescent="0.35">
      <c r="C2" s="26"/>
    </row>
    <row r="3" spans="1:6" ht="15.5" x14ac:dyDescent="0.35">
      <c r="A3" s="15" t="s">
        <v>66</v>
      </c>
    </row>
    <row r="5" spans="1:6" ht="15.5" x14ac:dyDescent="0.35">
      <c r="A5" s="51" t="s">
        <v>67</v>
      </c>
    </row>
    <row r="7" spans="1:6" ht="15.5" x14ac:dyDescent="0.35">
      <c r="A7" s="83" t="s">
        <v>4</v>
      </c>
      <c r="B7" s="24" t="s">
        <v>0</v>
      </c>
      <c r="C7" s="24" t="s">
        <v>1</v>
      </c>
      <c r="D7" s="24" t="s">
        <v>2</v>
      </c>
      <c r="E7" s="24" t="s">
        <v>3</v>
      </c>
      <c r="F7" s="24" t="s">
        <v>6</v>
      </c>
    </row>
    <row r="8" spans="1:6" ht="15.5" x14ac:dyDescent="0.35">
      <c r="A8" s="84" t="s">
        <v>7</v>
      </c>
      <c r="B8" s="52">
        <v>22771</v>
      </c>
      <c r="C8" s="52">
        <v>60410</v>
      </c>
      <c r="D8" s="52">
        <v>603</v>
      </c>
      <c r="E8" s="52">
        <f>SUM(Tabell21[[#This Row],[Produktion]]+Tabell21[[#This Row],[Import]]-Tabell21[[#This Row],[Export]])</f>
        <v>82578</v>
      </c>
      <c r="F8" s="53">
        <f>SUM(Tabell21[[#This Row],[Produktion]]/Tabell21[[#This Row],[Totalkonsumtion]])</f>
        <v>0.27575141078737681</v>
      </c>
    </row>
    <row r="9" spans="1:6" ht="15.5" x14ac:dyDescent="0.35">
      <c r="A9" s="84" t="s">
        <v>8</v>
      </c>
      <c r="B9" s="52">
        <v>18100</v>
      </c>
      <c r="C9" s="52">
        <v>65751</v>
      </c>
      <c r="D9" s="52">
        <v>1934</v>
      </c>
      <c r="E9" s="52">
        <f>SUM(Tabell21[[#This Row],[Produktion]]+Tabell21[[#This Row],[Import]]-Tabell21[[#This Row],[Export]])</f>
        <v>81917</v>
      </c>
      <c r="F9" s="53">
        <f>SUM(Tabell21[[#This Row],[Produktion]]/Tabell21[[#This Row],[Totalkonsumtion]])</f>
        <v>0.22095535725185247</v>
      </c>
    </row>
    <row r="10" spans="1:6" ht="15.5" x14ac:dyDescent="0.35">
      <c r="A10" s="84" t="s">
        <v>9</v>
      </c>
      <c r="B10" s="52">
        <v>19400</v>
      </c>
      <c r="C10" s="52">
        <v>78808</v>
      </c>
      <c r="D10" s="52">
        <v>1127</v>
      </c>
      <c r="E10" s="52">
        <f>SUM(Tabell21[[#This Row],[Produktion]]+Tabell21[[#This Row],[Import]]-Tabell21[[#This Row],[Export]])</f>
        <v>97081</v>
      </c>
      <c r="F10" s="53">
        <f>SUM(Tabell21[[#This Row],[Produktion]]/Tabell21[[#This Row],[Totalkonsumtion]])</f>
        <v>0.19983312903657771</v>
      </c>
    </row>
    <row r="11" spans="1:6" ht="15.5" x14ac:dyDescent="0.35">
      <c r="A11" s="84" t="s">
        <v>10</v>
      </c>
      <c r="B11" s="52">
        <v>17283</v>
      </c>
      <c r="C11" s="52">
        <v>80784</v>
      </c>
      <c r="D11" s="52">
        <v>1098</v>
      </c>
      <c r="E11" s="52">
        <f>SUM(Tabell21[[#This Row],[Produktion]]+Tabell21[[#This Row],[Import]]-Tabell21[[#This Row],[Export]])</f>
        <v>96969</v>
      </c>
      <c r="F11" s="53">
        <f>SUM(Tabell21[[#This Row],[Produktion]]/Tabell21[[#This Row],[Totalkonsumtion]])</f>
        <v>0.17823221854407079</v>
      </c>
    </row>
    <row r="12" spans="1:6" ht="15.5" x14ac:dyDescent="0.35">
      <c r="A12" s="84" t="s">
        <v>11</v>
      </c>
      <c r="B12" s="52">
        <v>17400</v>
      </c>
      <c r="C12" s="52">
        <v>85309</v>
      </c>
      <c r="D12" s="52">
        <v>1145</v>
      </c>
      <c r="E12" s="52">
        <f>SUM(Tabell21[[#This Row],[Produktion]]+Tabell21[[#This Row],[Import]]-Tabell21[[#This Row],[Export]])</f>
        <v>101564</v>
      </c>
      <c r="F12" s="53">
        <f>SUM(Tabell21[[#This Row],[Produktion]]/Tabell21[[#This Row],[Totalkonsumtion]])</f>
        <v>0.17132054665038793</v>
      </c>
    </row>
    <row r="13" spans="1:6" ht="15.5" x14ac:dyDescent="0.35">
      <c r="A13" s="84" t="s">
        <v>12</v>
      </c>
      <c r="B13" s="52">
        <v>16400</v>
      </c>
      <c r="C13" s="52">
        <v>83686</v>
      </c>
      <c r="D13" s="52">
        <v>536</v>
      </c>
      <c r="E13" s="52">
        <f>SUM(Tabell21[[#This Row],[Produktion]]+Tabell21[[#This Row],[Import]]-Tabell21[[#This Row],[Export]])</f>
        <v>99550</v>
      </c>
      <c r="F13" s="53">
        <f>SUM(Tabell21[[#This Row],[Produktion]]/Tabell21[[#This Row],[Totalkonsumtion]])</f>
        <v>0.16474133601205423</v>
      </c>
    </row>
    <row r="14" spans="1:6" ht="15.5" x14ac:dyDescent="0.35">
      <c r="A14" s="84" t="s">
        <v>13</v>
      </c>
      <c r="B14" s="52">
        <v>16223</v>
      </c>
      <c r="C14" s="52">
        <v>85180</v>
      </c>
      <c r="D14" s="52">
        <v>572</v>
      </c>
      <c r="E14" s="52">
        <f>SUM(Tabell21[[#This Row],[Produktion]]+Tabell21[[#This Row],[Import]]-Tabell21[[#This Row],[Export]])</f>
        <v>100831</v>
      </c>
      <c r="F14" s="53">
        <f>SUM(Tabell21[[#This Row],[Produktion]]/Tabell21[[#This Row],[Totalkonsumtion]])</f>
        <v>0.16089297934167071</v>
      </c>
    </row>
    <row r="15" spans="1:6" ht="15.5" x14ac:dyDescent="0.35">
      <c r="A15" s="84" t="s">
        <v>14</v>
      </c>
      <c r="B15" s="52">
        <v>13600</v>
      </c>
      <c r="C15" s="52">
        <v>85572</v>
      </c>
      <c r="D15" s="52">
        <v>517</v>
      </c>
      <c r="E15" s="52">
        <f>SUM(Tabell21[[#This Row],[Produktion]]+Tabell21[[#This Row],[Import]]-Tabell21[[#This Row],[Export]])</f>
        <v>98655</v>
      </c>
      <c r="F15" s="53">
        <f>SUM(Tabell21[[#This Row],[Produktion]]/Tabell21[[#This Row],[Totalkonsumtion]])</f>
        <v>0.13785413815822817</v>
      </c>
    </row>
    <row r="16" spans="1:6" ht="15.5" x14ac:dyDescent="0.35">
      <c r="A16" s="84" t="s">
        <v>15</v>
      </c>
      <c r="B16" s="52">
        <v>13800</v>
      </c>
      <c r="C16" s="52">
        <v>85775</v>
      </c>
      <c r="D16" s="52">
        <v>377</v>
      </c>
      <c r="E16" s="52">
        <f>SUM(Tabell21[[#This Row],[Produktion]]+Tabell21[[#This Row],[Import]]-Tabell21[[#This Row],[Export]])</f>
        <v>99198</v>
      </c>
      <c r="F16" s="53">
        <f>SUM(Tabell21[[#This Row],[Produktion]]/Tabell21[[#This Row],[Totalkonsumtion]])</f>
        <v>0.13911570797798342</v>
      </c>
    </row>
    <row r="17" spans="1:6" ht="15.5" x14ac:dyDescent="0.35">
      <c r="A17" s="84" t="s">
        <v>16</v>
      </c>
      <c r="B17" s="52">
        <v>13543</v>
      </c>
      <c r="C17" s="52">
        <v>89636</v>
      </c>
      <c r="D17" s="52">
        <v>352</v>
      </c>
      <c r="E17" s="52">
        <f>SUM(Tabell21[[#This Row],[Produktion]]+Tabell21[[#This Row],[Import]]-Tabell21[[#This Row],[Export]])</f>
        <v>102827</v>
      </c>
      <c r="F17" s="53">
        <f>SUM(Tabell21[[#This Row],[Produktion]]/Tabell21[[#This Row],[Totalkonsumtion]])</f>
        <v>0.13170665292189795</v>
      </c>
    </row>
    <row r="18" spans="1:6" ht="15.5" x14ac:dyDescent="0.35">
      <c r="A18" s="84" t="s">
        <v>17</v>
      </c>
      <c r="B18" s="52">
        <v>14500</v>
      </c>
      <c r="C18" s="52">
        <v>87931</v>
      </c>
      <c r="D18" s="52">
        <v>571</v>
      </c>
      <c r="E18" s="52">
        <f>SUM(Tabell21[[#This Row],[Produktion]]+Tabell21[[#This Row],[Import]]-Tabell21[[#This Row],[Export]])</f>
        <v>101860</v>
      </c>
      <c r="F18" s="53">
        <f>SUM(Tabell21[[#This Row],[Produktion]]/Tabell21[[#This Row],[Totalkonsumtion]])</f>
        <v>0.14235224818378167</v>
      </c>
    </row>
    <row r="19" spans="1:6" ht="15.5" x14ac:dyDescent="0.35">
      <c r="A19" s="84" t="s">
        <v>18</v>
      </c>
      <c r="B19" s="52">
        <v>15100</v>
      </c>
      <c r="C19" s="52">
        <v>93406</v>
      </c>
      <c r="D19" s="52">
        <v>1382</v>
      </c>
      <c r="E19" s="52">
        <f>SUM(Tabell21[[#This Row],[Produktion]]+Tabell21[[#This Row],[Import]]-Tabell21[[#This Row],[Export]])</f>
        <v>107124</v>
      </c>
      <c r="F19" s="53">
        <f>SUM(Tabell21[[#This Row],[Produktion]]/Tabell21[[#This Row],[Totalkonsumtion]])</f>
        <v>0.14095814196631939</v>
      </c>
    </row>
    <row r="20" spans="1:6" ht="15.5" x14ac:dyDescent="0.35">
      <c r="A20" s="84" t="s">
        <v>19</v>
      </c>
      <c r="B20" s="52">
        <v>14581</v>
      </c>
      <c r="C20" s="52">
        <v>91028</v>
      </c>
      <c r="D20" s="52">
        <v>2164</v>
      </c>
      <c r="E20" s="52">
        <f>SUM(Tabell21[[#This Row],[Produktion]]+Tabell21[[#This Row],[Import]]-Tabell21[[#This Row],[Export]])</f>
        <v>103445</v>
      </c>
      <c r="F20" s="53">
        <f>SUM(Tabell21[[#This Row],[Produktion]]/Tabell21[[#This Row],[Totalkonsumtion]])</f>
        <v>0.14095413021412345</v>
      </c>
    </row>
    <row r="21" spans="1:6" ht="15.5" x14ac:dyDescent="0.35">
      <c r="A21" s="84" t="s">
        <v>20</v>
      </c>
      <c r="B21" s="52">
        <v>14800</v>
      </c>
      <c r="C21" s="52">
        <v>89617</v>
      </c>
      <c r="D21" s="52">
        <v>1498</v>
      </c>
      <c r="E21" s="52">
        <f>SUM(Tabell21[[#This Row],[Produktion]]+Tabell21[[#This Row],[Import]]-Tabell21[[#This Row],[Export]])</f>
        <v>102919</v>
      </c>
      <c r="F21" s="53">
        <f>SUM(Tabell21[[#This Row],[Produktion]]/Tabell21[[#This Row],[Totalkonsumtion]])</f>
        <v>0.14380240771869141</v>
      </c>
    </row>
    <row r="22" spans="1:6" ht="15.5" x14ac:dyDescent="0.35">
      <c r="A22" s="84" t="s">
        <v>21</v>
      </c>
      <c r="B22" s="52">
        <v>14600</v>
      </c>
      <c r="C22" s="52">
        <v>93063</v>
      </c>
      <c r="D22" s="52">
        <v>2427</v>
      </c>
      <c r="E22" s="52">
        <f>SUM(Tabell21[[#This Row],[Produktion]]+Tabell21[[#This Row],[Import]]-Tabell21[[#This Row],[Export]])</f>
        <v>105236</v>
      </c>
      <c r="F22" s="53">
        <f>SUM(Tabell21[[#This Row],[Produktion]]/Tabell21[[#This Row],[Totalkonsumtion]])</f>
        <v>0.13873579383480938</v>
      </c>
    </row>
    <row r="23" spans="1:6" ht="15.5" x14ac:dyDescent="0.35">
      <c r="A23" s="84" t="s">
        <v>22</v>
      </c>
      <c r="B23" s="52">
        <v>14448</v>
      </c>
      <c r="C23" s="52">
        <v>83324</v>
      </c>
      <c r="D23" s="52">
        <v>1255</v>
      </c>
      <c r="E23" s="52">
        <f>SUM(Tabell21[[#This Row],[Produktion]]+Tabell21[[#This Row],[Import]]-Tabell21[[#This Row],[Export]])</f>
        <v>96517</v>
      </c>
      <c r="F23" s="53">
        <f>SUM(Tabell21[[#This Row],[Produktion]]/Tabell21[[#This Row],[Totalkonsumtion]])</f>
        <v>0.14969383631899044</v>
      </c>
    </row>
    <row r="24" spans="1:6" ht="15.5" x14ac:dyDescent="0.35">
      <c r="A24" s="84" t="s">
        <v>23</v>
      </c>
      <c r="B24" s="52">
        <v>18200</v>
      </c>
      <c r="C24" s="52">
        <v>85919</v>
      </c>
      <c r="D24" s="52">
        <v>768</v>
      </c>
      <c r="E24" s="52">
        <f>SUM(Tabell21[[#This Row],[Produktion]]+Tabell21[[#This Row],[Import]]-Tabell21[[#This Row],[Export]])</f>
        <v>103351</v>
      </c>
      <c r="F24" s="53">
        <f>SUM(Tabell21[[#This Row],[Produktion]]/Tabell21[[#This Row],[Totalkonsumtion]])</f>
        <v>0.17609892502249616</v>
      </c>
    </row>
    <row r="25" spans="1:6" ht="15.5" x14ac:dyDescent="0.35">
      <c r="A25" s="84" t="s">
        <v>24</v>
      </c>
      <c r="B25" s="52">
        <v>16900</v>
      </c>
      <c r="C25" s="52">
        <v>85529</v>
      </c>
      <c r="D25" s="52">
        <v>506</v>
      </c>
      <c r="E25" s="52">
        <f>SUM(Tabell21[[#This Row],[Produktion]]+Tabell21[[#This Row],[Import]]-Tabell21[[#This Row],[Export]])</f>
        <v>101923</v>
      </c>
      <c r="F25" s="53">
        <f>SUM(Tabell21[[#This Row],[Produktion]]/Tabell21[[#This Row],[Totalkonsumtion]])</f>
        <v>0.16581144589543087</v>
      </c>
    </row>
    <row r="26" spans="1:6" ht="15.5" x14ac:dyDescent="0.35">
      <c r="A26" s="84" t="s">
        <v>25</v>
      </c>
      <c r="B26" s="52">
        <v>19052</v>
      </c>
      <c r="C26" s="52">
        <v>88103</v>
      </c>
      <c r="D26" s="52">
        <v>270</v>
      </c>
      <c r="E26" s="52">
        <f>SUM(Tabell21[[#This Row],[Produktion]]+Tabell21[[#This Row],[Import]]-Tabell21[[#This Row],[Export]])</f>
        <v>106885</v>
      </c>
      <c r="F26" s="53">
        <f>SUM(Tabell21[[#This Row],[Produktion]]/Tabell21[[#This Row],[Totalkonsumtion]])</f>
        <v>0.17824764934275156</v>
      </c>
    </row>
    <row r="27" spans="1:6" ht="15.5" x14ac:dyDescent="0.35">
      <c r="A27" s="84" t="s">
        <v>26</v>
      </c>
      <c r="B27" s="52">
        <v>17500</v>
      </c>
      <c r="C27" s="52">
        <v>88790</v>
      </c>
      <c r="D27" s="52">
        <v>1013</v>
      </c>
      <c r="E27" s="52">
        <f>SUM(Tabell21[[#This Row],[Produktion]]+Tabell21[[#This Row],[Import]]-Tabell21[[#This Row],[Export]])</f>
        <v>105277</v>
      </c>
      <c r="F27" s="53">
        <f>SUM(Tabell21[[#This Row],[Produktion]]/Tabell21[[#This Row],[Totalkonsumtion]])</f>
        <v>0.16622814099945857</v>
      </c>
    </row>
    <row r="28" spans="1:6" ht="15.5" x14ac:dyDescent="0.35">
      <c r="A28" s="84" t="s">
        <v>27</v>
      </c>
      <c r="B28" s="52">
        <v>17300</v>
      </c>
      <c r="C28" s="52">
        <v>82773</v>
      </c>
      <c r="D28" s="52">
        <v>679</v>
      </c>
      <c r="E28" s="52">
        <f>SUM(Tabell21[[#This Row],[Produktion]]+Tabell21[[#This Row],[Import]]-Tabell21[[#This Row],[Export]])</f>
        <v>99394</v>
      </c>
      <c r="F28" s="53">
        <f>SUM(Tabell21[[#This Row],[Produktion]]/Tabell21[[#This Row],[Totalkonsumtion]])</f>
        <v>0.17405477191782201</v>
      </c>
    </row>
    <row r="29" spans="1:6" ht="15.5" x14ac:dyDescent="0.35">
      <c r="A29" s="84" t="s">
        <v>28</v>
      </c>
      <c r="B29" s="52">
        <v>17480</v>
      </c>
      <c r="C29" s="52">
        <v>74512</v>
      </c>
      <c r="D29" s="52">
        <v>687</v>
      </c>
      <c r="E29" s="52">
        <f>SUM(Tabell21[[#This Row],[Produktion]]+Tabell21[[#This Row],[Import]]-Tabell21[[#This Row],[Export]])</f>
        <v>91305</v>
      </c>
      <c r="F29" s="53">
        <f>SUM(Tabell21[[#This Row],[Produktion]]/Tabell21[[#This Row],[Totalkonsumtion]])</f>
        <v>0.19144625157439352</v>
      </c>
    </row>
    <row r="30" spans="1:6" ht="15.5" x14ac:dyDescent="0.35">
      <c r="A30" s="84" t="s">
        <v>29</v>
      </c>
      <c r="B30" s="52">
        <v>16100</v>
      </c>
      <c r="C30" s="52">
        <v>74583</v>
      </c>
      <c r="D30" s="52">
        <v>917</v>
      </c>
      <c r="E30" s="52">
        <f>SUM(Tabell21[[#This Row],[Produktion]]+Tabell21[[#This Row],[Import]]-Tabell21[[#This Row],[Export]])</f>
        <v>89766</v>
      </c>
      <c r="F30" s="53">
        <f>SUM(Tabell21[[#This Row],[Produktion]]/Tabell21[[#This Row],[Totalkonsumtion]])</f>
        <v>0.17935521244123609</v>
      </c>
    </row>
    <row r="31" spans="1:6" ht="15.5" x14ac:dyDescent="0.35">
      <c r="A31" s="84" t="s">
        <v>55</v>
      </c>
      <c r="B31" s="52">
        <v>17700</v>
      </c>
      <c r="C31" s="52">
        <v>75355</v>
      </c>
      <c r="D31" s="52">
        <v>981</v>
      </c>
      <c r="E31" s="52">
        <f>SUM(Tabell21[[#This Row],[Produktion]]+Tabell21[[#This Row],[Import]]-Tabell21[[#This Row],[Export]])</f>
        <v>92074</v>
      </c>
      <c r="F31" s="53">
        <f>SUM(Tabell21[[#This Row],[Produktion]]/Tabell21[[#This Row],[Totalkonsumtion]])</f>
        <v>0.19223667919282317</v>
      </c>
    </row>
    <row r="32" spans="1:6" ht="15.5" x14ac:dyDescent="0.35">
      <c r="A32" s="84" t="s">
        <v>56</v>
      </c>
      <c r="B32" s="52"/>
      <c r="C32" s="52"/>
      <c r="D32" s="52"/>
      <c r="E32" s="52"/>
      <c r="F32" s="53"/>
    </row>
    <row r="33" spans="1:6" ht="15.5" x14ac:dyDescent="0.35">
      <c r="A33" s="84" t="s">
        <v>57</v>
      </c>
      <c r="B33" s="52"/>
      <c r="C33" s="52"/>
      <c r="D33" s="52"/>
      <c r="E33" s="52"/>
      <c r="F33" s="53"/>
    </row>
    <row r="34" spans="1:6" ht="15.5" x14ac:dyDescent="0.35">
      <c r="A34" s="84" t="s">
        <v>58</v>
      </c>
      <c r="B34" s="52"/>
      <c r="C34" s="52"/>
      <c r="D34" s="52"/>
      <c r="E34" s="52"/>
      <c r="F34" s="53"/>
    </row>
    <row r="35" spans="1:6" ht="15.5" x14ac:dyDescent="0.35">
      <c r="A35" s="84" t="s">
        <v>59</v>
      </c>
      <c r="B35" s="52"/>
      <c r="C35" s="52"/>
      <c r="D35" s="52"/>
      <c r="E35" s="52"/>
      <c r="F35" s="53"/>
    </row>
    <row r="36" spans="1:6" ht="15.5" x14ac:dyDescent="0.35">
      <c r="A36" s="84" t="s">
        <v>60</v>
      </c>
      <c r="B36" s="52"/>
      <c r="C36" s="52"/>
      <c r="D36" s="52"/>
      <c r="E36" s="52"/>
      <c r="F36" s="53"/>
    </row>
    <row r="37" spans="1:6" ht="15.5" x14ac:dyDescent="0.35">
      <c r="A37" s="84" t="s">
        <v>61</v>
      </c>
      <c r="B37" s="52"/>
      <c r="C37" s="52"/>
      <c r="D37" s="52"/>
      <c r="E37" s="52"/>
      <c r="F37" s="53"/>
    </row>
    <row r="38" spans="1:6" ht="15.5" x14ac:dyDescent="0.35">
      <c r="A38" s="84" t="s">
        <v>62</v>
      </c>
      <c r="B38" s="52"/>
      <c r="C38" s="52"/>
      <c r="D38" s="52"/>
      <c r="E38" s="52"/>
      <c r="F38" s="53"/>
    </row>
    <row r="39" spans="1:6" ht="15.5" x14ac:dyDescent="0.35">
      <c r="A39" s="84" t="s">
        <v>63</v>
      </c>
      <c r="B39" s="52"/>
      <c r="C39" s="52"/>
      <c r="D39" s="52"/>
      <c r="E39" s="52"/>
      <c r="F39" s="53"/>
    </row>
    <row r="40" spans="1:6" ht="15.5" x14ac:dyDescent="0.35">
      <c r="A40" s="84" t="s">
        <v>64</v>
      </c>
      <c r="B40" s="52"/>
      <c r="C40" s="52"/>
      <c r="D40" s="52"/>
      <c r="E40" s="52"/>
      <c r="F40" s="53"/>
    </row>
    <row r="41" spans="1:6" ht="15.5" x14ac:dyDescent="0.35">
      <c r="A41" s="84" t="s">
        <v>65</v>
      </c>
      <c r="B41" s="52"/>
      <c r="C41" s="52"/>
      <c r="D41" s="52"/>
      <c r="E41" s="52"/>
      <c r="F41" s="53">
        <v>0.4</v>
      </c>
    </row>
  </sheetData>
  <phoneticPr fontId="12" type="noConversion"/>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B5892-3901-4BAB-91EA-B8134F7C7262}">
  <dimension ref="A1:H41"/>
  <sheetViews>
    <sheetView zoomScaleNormal="100" workbookViewId="0"/>
  </sheetViews>
  <sheetFormatPr defaultRowHeight="14" x14ac:dyDescent="0.3"/>
  <cols>
    <col min="1" max="1" width="16.58203125" customWidth="1"/>
    <col min="2" max="2" width="13.08203125" customWidth="1"/>
    <col min="3" max="4" width="8.83203125" customWidth="1"/>
    <col min="5" max="5" width="18.83203125" customWidth="1"/>
    <col min="6" max="6" width="19.08203125" customWidth="1"/>
  </cols>
  <sheetData>
    <row r="1" spans="1:8" ht="16.5" x14ac:dyDescent="0.35">
      <c r="A1" s="50" t="s">
        <v>105</v>
      </c>
    </row>
    <row r="3" spans="1:8" ht="15.5" x14ac:dyDescent="0.35">
      <c r="A3" s="15" t="s">
        <v>68</v>
      </c>
      <c r="B3" s="15"/>
      <c r="C3" s="15"/>
      <c r="D3" s="15"/>
      <c r="E3" s="15"/>
      <c r="F3" s="15"/>
    </row>
    <row r="4" spans="1:8" ht="15.5" x14ac:dyDescent="0.35">
      <c r="A4" s="15"/>
      <c r="B4" s="15"/>
      <c r="C4" s="15"/>
      <c r="D4" s="15"/>
      <c r="E4" s="15"/>
      <c r="F4" s="15"/>
    </row>
    <row r="5" spans="1:8" ht="15.5" x14ac:dyDescent="0.35">
      <c r="A5" s="39" t="s">
        <v>69</v>
      </c>
      <c r="B5" s="15"/>
      <c r="C5" s="15"/>
      <c r="D5" s="15"/>
      <c r="E5" s="15"/>
      <c r="F5" s="15"/>
    </row>
    <row r="6" spans="1:8" ht="15.5" x14ac:dyDescent="0.35">
      <c r="A6" s="15"/>
      <c r="B6" s="15"/>
      <c r="C6" s="15"/>
      <c r="D6" s="15"/>
      <c r="E6" s="15"/>
      <c r="F6" s="15"/>
    </row>
    <row r="7" spans="1:8" ht="15.5" x14ac:dyDescent="0.35">
      <c r="A7" s="83" t="s">
        <v>4</v>
      </c>
      <c r="B7" s="29" t="s">
        <v>0</v>
      </c>
      <c r="C7" s="29" t="s">
        <v>1</v>
      </c>
      <c r="D7" s="29" t="s">
        <v>2</v>
      </c>
      <c r="E7" s="29" t="s">
        <v>3</v>
      </c>
      <c r="F7" s="29" t="s">
        <v>6</v>
      </c>
    </row>
    <row r="8" spans="1:8" ht="15.5" x14ac:dyDescent="0.35">
      <c r="A8" s="84" t="s">
        <v>7</v>
      </c>
      <c r="B8" s="52">
        <v>18005</v>
      </c>
      <c r="C8" s="52">
        <v>80520</v>
      </c>
      <c r="D8" s="52">
        <v>921</v>
      </c>
      <c r="E8" s="52">
        <f>SUM(Tabell22[[#This Row],[Produktion]]+Tabell22[[#This Row],[Import]]-D8)</f>
        <v>97604</v>
      </c>
      <c r="F8" s="53">
        <f>SUM(Tabell22[[#This Row],[Produktion]]/Tabell22[[#This Row],[Totalkonsumtion]])</f>
        <v>0.18446989877464037</v>
      </c>
      <c r="H8" s="27"/>
    </row>
    <row r="9" spans="1:8" ht="15.5" x14ac:dyDescent="0.35">
      <c r="A9" s="84" t="s">
        <v>8</v>
      </c>
      <c r="B9" s="52">
        <v>21500</v>
      </c>
      <c r="C9" s="52">
        <v>92844</v>
      </c>
      <c r="D9" s="52">
        <v>1441</v>
      </c>
      <c r="E9" s="52">
        <f>SUM(Tabell22[[#This Row],[Produktion]]+Tabell22[[#This Row],[Import]]-D9)</f>
        <v>112903</v>
      </c>
      <c r="F9" s="53">
        <f>SUM(Tabell22[[#This Row],[Produktion]]/Tabell22[[#This Row],[Totalkonsumtion]])</f>
        <v>0.19042895228647599</v>
      </c>
      <c r="H9" s="27"/>
    </row>
    <row r="10" spans="1:8" ht="15.5" x14ac:dyDescent="0.35">
      <c r="A10" s="84" t="s">
        <v>9</v>
      </c>
      <c r="B10" s="52">
        <v>18500</v>
      </c>
      <c r="C10" s="52">
        <v>103937</v>
      </c>
      <c r="D10" s="52">
        <v>2231</v>
      </c>
      <c r="E10" s="52">
        <f>SUM(Tabell22[[#This Row],[Produktion]]+Tabell22[[#This Row],[Import]]-D10)</f>
        <v>120206</v>
      </c>
      <c r="F10" s="53">
        <f>SUM(Tabell22[[#This Row],[Produktion]]/Tabell22[[#This Row],[Totalkonsumtion]])</f>
        <v>0.15390246743091027</v>
      </c>
      <c r="H10" s="27"/>
    </row>
    <row r="11" spans="1:8" ht="15.5" x14ac:dyDescent="0.35">
      <c r="A11" s="84" t="s">
        <v>10</v>
      </c>
      <c r="B11" s="52">
        <v>17683</v>
      </c>
      <c r="C11" s="52">
        <v>113519</v>
      </c>
      <c r="D11" s="52">
        <v>1681</v>
      </c>
      <c r="E11" s="52">
        <f>SUM(Tabell22[[#This Row],[Produktion]]+Tabell22[[#This Row],[Import]]-D11)</f>
        <v>129521</v>
      </c>
      <c r="F11" s="53">
        <f>SUM(Tabell22[[#This Row],[Produktion]]/Tabell22[[#This Row],[Totalkonsumtion]])</f>
        <v>0.13652612317693655</v>
      </c>
      <c r="H11" s="27"/>
    </row>
    <row r="12" spans="1:8" ht="15.5" x14ac:dyDescent="0.35">
      <c r="A12" s="84" t="s">
        <v>11</v>
      </c>
      <c r="B12" s="52">
        <v>24000</v>
      </c>
      <c r="C12" s="52">
        <v>108680</v>
      </c>
      <c r="D12" s="52">
        <v>2394</v>
      </c>
      <c r="E12" s="52">
        <f>SUM(Tabell22[[#This Row],[Produktion]]+Tabell22[[#This Row],[Import]]-D12)</f>
        <v>130286</v>
      </c>
      <c r="F12" s="53">
        <f>SUM(Tabell22[[#This Row],[Produktion]]/Tabell22[[#This Row],[Totalkonsumtion]])</f>
        <v>0.18421012234622292</v>
      </c>
      <c r="H12" s="27"/>
    </row>
    <row r="13" spans="1:8" ht="15.5" x14ac:dyDescent="0.35">
      <c r="A13" s="84" t="s">
        <v>12</v>
      </c>
      <c r="B13" s="52">
        <v>21000</v>
      </c>
      <c r="C13" s="52">
        <v>104012</v>
      </c>
      <c r="D13" s="52">
        <v>1670</v>
      </c>
      <c r="E13" s="52">
        <f>SUM(Tabell22[[#This Row],[Produktion]]+Tabell22[[#This Row],[Import]]-D13)</f>
        <v>123342</v>
      </c>
      <c r="F13" s="53">
        <f>SUM(Tabell22[[#This Row],[Produktion]]/Tabell22[[#This Row],[Totalkonsumtion]])</f>
        <v>0.17025830617307974</v>
      </c>
      <c r="H13" s="27"/>
    </row>
    <row r="14" spans="1:8" ht="15.5" x14ac:dyDescent="0.35">
      <c r="A14" s="84" t="s">
        <v>13</v>
      </c>
      <c r="B14" s="52">
        <v>22150</v>
      </c>
      <c r="C14" s="52">
        <v>92022</v>
      </c>
      <c r="D14" s="52">
        <v>872</v>
      </c>
      <c r="E14" s="52">
        <f>SUM(Tabell22[[#This Row],[Produktion]]+Tabell22[[#This Row],[Import]]-D14)</f>
        <v>113300</v>
      </c>
      <c r="F14" s="53">
        <f>SUM(Tabell22[[#This Row],[Produktion]]/Tabell22[[#This Row],[Totalkonsumtion]])</f>
        <v>0.19549867608120036</v>
      </c>
      <c r="H14" s="27"/>
    </row>
    <row r="15" spans="1:8" ht="15.5" x14ac:dyDescent="0.35">
      <c r="A15" s="84" t="s">
        <v>14</v>
      </c>
      <c r="B15" s="52">
        <v>21000</v>
      </c>
      <c r="C15" s="52">
        <v>83328</v>
      </c>
      <c r="D15" s="52">
        <v>320</v>
      </c>
      <c r="E15" s="52">
        <f>SUM(Tabell22[[#This Row],[Produktion]]+Tabell22[[#This Row],[Import]]-D15)</f>
        <v>104008</v>
      </c>
      <c r="F15" s="53">
        <f>SUM(Tabell22[[#This Row],[Produktion]]/Tabell22[[#This Row],[Totalkonsumtion]])</f>
        <v>0.20190754557341742</v>
      </c>
      <c r="H15" s="27"/>
    </row>
    <row r="16" spans="1:8" ht="15.5" x14ac:dyDescent="0.35">
      <c r="A16" s="84" t="s">
        <v>15</v>
      </c>
      <c r="B16" s="52">
        <v>23500</v>
      </c>
      <c r="C16" s="52">
        <v>84422</v>
      </c>
      <c r="D16" s="52">
        <v>1499</v>
      </c>
      <c r="E16" s="52">
        <f>SUM(Tabell22[[#This Row],[Produktion]]+Tabell22[[#This Row],[Import]]-D16)</f>
        <v>106423</v>
      </c>
      <c r="F16" s="53">
        <f>SUM(Tabell22[[#This Row],[Produktion]]/Tabell22[[#This Row],[Totalkonsumtion]])</f>
        <v>0.22081692867143379</v>
      </c>
      <c r="H16" s="27"/>
    </row>
    <row r="17" spans="1:8" ht="15.5" x14ac:dyDescent="0.35">
      <c r="A17" s="84" t="s">
        <v>16</v>
      </c>
      <c r="B17" s="52">
        <v>20684</v>
      </c>
      <c r="C17" s="52">
        <v>91177</v>
      </c>
      <c r="D17" s="52">
        <v>694</v>
      </c>
      <c r="E17" s="52">
        <f>SUM(Tabell22[[#This Row],[Produktion]]+Tabell22[[#This Row],[Import]]-D17)</f>
        <v>111167</v>
      </c>
      <c r="F17" s="53">
        <f>SUM(Tabell22[[#This Row],[Produktion]]/Tabell22[[#This Row],[Totalkonsumtion]])</f>
        <v>0.18606241060746445</v>
      </c>
      <c r="H17" s="27"/>
    </row>
    <row r="18" spans="1:8" ht="15.5" x14ac:dyDescent="0.35">
      <c r="A18" s="84" t="s">
        <v>17</v>
      </c>
      <c r="B18" s="52">
        <v>23400</v>
      </c>
      <c r="C18" s="52">
        <v>96449</v>
      </c>
      <c r="D18" s="52">
        <v>1046</v>
      </c>
      <c r="E18" s="52">
        <f>SUM(Tabell22[[#This Row],[Produktion]]+Tabell22[[#This Row],[Import]]-D18)</f>
        <v>118803</v>
      </c>
      <c r="F18" s="53">
        <f>SUM(Tabell22[[#This Row],[Produktion]]/Tabell22[[#This Row],[Totalkonsumtion]])</f>
        <v>0.19696472311305271</v>
      </c>
      <c r="H18" s="27"/>
    </row>
    <row r="19" spans="1:8" ht="15.5" x14ac:dyDescent="0.35">
      <c r="A19" s="84" t="s">
        <v>18</v>
      </c>
      <c r="B19" s="52">
        <v>27400</v>
      </c>
      <c r="C19" s="52">
        <v>93176</v>
      </c>
      <c r="D19" s="52">
        <v>2551</v>
      </c>
      <c r="E19" s="52">
        <f>SUM(Tabell22[[#This Row],[Produktion]]+Tabell22[[#This Row],[Import]]-D19)</f>
        <v>118025</v>
      </c>
      <c r="F19" s="53">
        <f>SUM(Tabell22[[#This Row],[Produktion]]/Tabell22[[#This Row],[Totalkonsumtion]])</f>
        <v>0.23215420461766575</v>
      </c>
      <c r="H19" s="27"/>
    </row>
    <row r="20" spans="1:8" ht="15.5" x14ac:dyDescent="0.35">
      <c r="A20" s="84" t="s">
        <v>19</v>
      </c>
      <c r="B20" s="52">
        <v>24580</v>
      </c>
      <c r="C20" s="52">
        <v>91030</v>
      </c>
      <c r="D20" s="52">
        <v>2300</v>
      </c>
      <c r="E20" s="52">
        <f>SUM(Tabell22[[#This Row],[Produktion]]+Tabell22[[#This Row],[Import]]-D20)</f>
        <v>113310</v>
      </c>
      <c r="F20" s="53">
        <f>SUM(Tabell22[[#This Row],[Produktion]]/Tabell22[[#This Row],[Totalkonsumtion]])</f>
        <v>0.21692701438531461</v>
      </c>
      <c r="H20" s="27"/>
    </row>
    <row r="21" spans="1:8" ht="15.5" x14ac:dyDescent="0.35">
      <c r="A21" s="84" t="s">
        <v>20</v>
      </c>
      <c r="B21" s="52">
        <v>25300</v>
      </c>
      <c r="C21" s="52">
        <v>90642</v>
      </c>
      <c r="D21" s="52">
        <v>909</v>
      </c>
      <c r="E21" s="52">
        <f>SUM(Tabell22[[#This Row],[Produktion]]+Tabell22[[#This Row],[Import]]-D21)</f>
        <v>115033</v>
      </c>
      <c r="F21" s="53">
        <f>SUM(Tabell22[[#This Row],[Produktion]]/Tabell22[[#This Row],[Totalkonsumtion]])</f>
        <v>0.21993688767571046</v>
      </c>
      <c r="H21" s="27"/>
    </row>
    <row r="22" spans="1:8" ht="15.5" x14ac:dyDescent="0.35">
      <c r="A22" s="84" t="s">
        <v>21</v>
      </c>
      <c r="B22" s="52">
        <v>26800</v>
      </c>
      <c r="C22" s="52">
        <v>87239</v>
      </c>
      <c r="D22" s="52">
        <v>1625</v>
      </c>
      <c r="E22" s="52">
        <f>SUM(Tabell22[[#This Row],[Produktion]]+Tabell22[[#This Row],[Import]]-D22)</f>
        <v>112414</v>
      </c>
      <c r="F22" s="53">
        <f>SUM(Tabell22[[#This Row],[Produktion]]/Tabell22[[#This Row],[Totalkonsumtion]])</f>
        <v>0.23840446919422847</v>
      </c>
      <c r="H22" s="27"/>
    </row>
    <row r="23" spans="1:8" ht="15.5" x14ac:dyDescent="0.35">
      <c r="A23" s="84" t="s">
        <v>22</v>
      </c>
      <c r="B23" s="52">
        <v>22133</v>
      </c>
      <c r="C23" s="52">
        <v>85519</v>
      </c>
      <c r="D23" s="52">
        <v>1558</v>
      </c>
      <c r="E23" s="52">
        <f>SUM(Tabell22[[#This Row],[Produktion]]+Tabell22[[#This Row],[Import]]-D23)</f>
        <v>106094</v>
      </c>
      <c r="F23" s="53">
        <f>SUM(Tabell22[[#This Row],[Produktion]]/Tabell22[[#This Row],[Totalkonsumtion]])</f>
        <v>0.20861688691160668</v>
      </c>
      <c r="H23" s="27"/>
    </row>
    <row r="24" spans="1:8" ht="15.5" x14ac:dyDescent="0.35">
      <c r="A24" s="84" t="s">
        <v>23</v>
      </c>
      <c r="B24" s="52">
        <v>30600</v>
      </c>
      <c r="C24" s="52">
        <v>79670</v>
      </c>
      <c r="D24" s="52">
        <v>2381</v>
      </c>
      <c r="E24" s="52">
        <f>SUM(Tabell22[[#This Row],[Produktion]]+Tabell22[[#This Row],[Import]]-D24)</f>
        <v>107889</v>
      </c>
      <c r="F24" s="53">
        <f>SUM(Tabell22[[#This Row],[Produktion]]/Tabell22[[#This Row],[Totalkonsumtion]])</f>
        <v>0.28362483663765536</v>
      </c>
      <c r="H24" s="27"/>
    </row>
    <row r="25" spans="1:8" ht="15.5" x14ac:dyDescent="0.35">
      <c r="A25" s="84" t="s">
        <v>24</v>
      </c>
      <c r="B25" s="52">
        <v>22200</v>
      </c>
      <c r="C25" s="52">
        <v>87616</v>
      </c>
      <c r="D25" s="52">
        <v>1490</v>
      </c>
      <c r="E25" s="52">
        <f>SUM(Tabell22[[#This Row],[Produktion]]+Tabell22[[#This Row],[Import]]-D25)</f>
        <v>108326</v>
      </c>
      <c r="F25" s="53">
        <f>SUM(Tabell22[[#This Row],[Produktion]]/Tabell22[[#This Row],[Totalkonsumtion]])</f>
        <v>0.20493694957812528</v>
      </c>
      <c r="H25" s="27"/>
    </row>
    <row r="26" spans="1:8" ht="15.5" x14ac:dyDescent="0.35">
      <c r="A26" s="84" t="s">
        <v>25</v>
      </c>
      <c r="B26" s="52">
        <v>29359</v>
      </c>
      <c r="C26" s="52">
        <v>88601</v>
      </c>
      <c r="D26" s="52">
        <v>1310</v>
      </c>
      <c r="E26" s="52">
        <f>SUM(Tabell22[[#This Row],[Produktion]]+Tabell22[[#This Row],[Import]]-D26)</f>
        <v>116650</v>
      </c>
      <c r="F26" s="53">
        <f>SUM(Tabell22[[#This Row],[Produktion]]/Tabell22[[#This Row],[Totalkonsumtion]])</f>
        <v>0.25168452636090871</v>
      </c>
      <c r="H26" s="27"/>
    </row>
    <row r="27" spans="1:8" ht="15.5" x14ac:dyDescent="0.35">
      <c r="A27" s="84" t="s">
        <v>26</v>
      </c>
      <c r="B27" s="52">
        <v>32200</v>
      </c>
      <c r="C27" s="52">
        <v>85059</v>
      </c>
      <c r="D27" s="52">
        <v>1646</v>
      </c>
      <c r="E27" s="52">
        <f>SUM(Tabell22[[#This Row],[Produktion]]+Tabell22[[#This Row],[Import]]-D27)</f>
        <v>115613</v>
      </c>
      <c r="F27" s="53">
        <f>SUM(Tabell22[[#This Row],[Produktion]]/Tabell22[[#This Row],[Totalkonsumtion]])</f>
        <v>0.27851539186769653</v>
      </c>
      <c r="H27" s="27"/>
    </row>
    <row r="28" spans="1:8" ht="15.5" x14ac:dyDescent="0.35">
      <c r="A28" s="84" t="s">
        <v>27</v>
      </c>
      <c r="B28" s="52">
        <v>31500</v>
      </c>
      <c r="C28" s="52">
        <v>81986</v>
      </c>
      <c r="D28" s="52">
        <v>1787</v>
      </c>
      <c r="E28" s="52">
        <f>SUM(Tabell22[[#This Row],[Produktion]]+Tabell22[[#This Row],[Import]]-D28)</f>
        <v>111699</v>
      </c>
      <c r="F28" s="53">
        <f>SUM(Tabell22[[#This Row],[Produktion]]/Tabell22[[#This Row],[Totalkonsumtion]])</f>
        <v>0.28200789622109418</v>
      </c>
      <c r="H28" s="27"/>
    </row>
    <row r="29" spans="1:8" ht="15.5" x14ac:dyDescent="0.35">
      <c r="A29" s="84" t="s">
        <v>28</v>
      </c>
      <c r="B29" s="52">
        <v>32170</v>
      </c>
      <c r="C29" s="52">
        <v>80381</v>
      </c>
      <c r="D29" s="52">
        <v>1459</v>
      </c>
      <c r="E29" s="52">
        <f>SUM(Tabell22[[#This Row],[Produktion]]+Tabell22[[#This Row],[Import]]-D29)</f>
        <v>111092</v>
      </c>
      <c r="F29" s="53">
        <f>SUM(Tabell22[[#This Row],[Produktion]]/Tabell22[[#This Row],[Totalkonsumtion]])</f>
        <v>0.28957980772692904</v>
      </c>
      <c r="H29" s="27"/>
    </row>
    <row r="30" spans="1:8" ht="15.5" x14ac:dyDescent="0.35">
      <c r="A30" s="84" t="s">
        <v>29</v>
      </c>
      <c r="B30" s="52">
        <v>30900</v>
      </c>
      <c r="C30" s="52">
        <v>72348</v>
      </c>
      <c r="D30" s="52">
        <v>1125</v>
      </c>
      <c r="E30" s="52">
        <f>SUM(Tabell22[[#This Row],[Produktion]]+Tabell22[[#This Row],[Import]]-D30)</f>
        <v>102123</v>
      </c>
      <c r="F30" s="53">
        <f>SUM(Tabell22[[#This Row],[Produktion]]/Tabell22[[#This Row],[Totalkonsumtion]])</f>
        <v>0.30257630504391764</v>
      </c>
      <c r="H30" s="27"/>
    </row>
    <row r="31" spans="1:8" ht="15.5" x14ac:dyDescent="0.35">
      <c r="A31" s="84" t="s">
        <v>55</v>
      </c>
      <c r="B31" s="52">
        <v>33300</v>
      </c>
      <c r="C31" s="52">
        <v>73685</v>
      </c>
      <c r="D31" s="52">
        <v>576</v>
      </c>
      <c r="E31" s="52">
        <f>SUM(Tabell22[[#This Row],[Produktion]]+Tabell22[[#This Row],[Import]]-D31)</f>
        <v>106409</v>
      </c>
      <c r="F31" s="53">
        <f>SUM(Tabell22[[#This Row],[Produktion]]/Tabell22[[#This Row],[Totalkonsumtion]])</f>
        <v>0.31294345403114399</v>
      </c>
    </row>
    <row r="32" spans="1:8" ht="15.5" x14ac:dyDescent="0.35">
      <c r="A32" s="84" t="s">
        <v>56</v>
      </c>
      <c r="B32" s="52"/>
      <c r="C32" s="52"/>
      <c r="D32" s="52"/>
      <c r="E32" s="52"/>
      <c r="F32" s="53"/>
    </row>
    <row r="33" spans="1:6" ht="15.5" x14ac:dyDescent="0.35">
      <c r="A33" s="84" t="s">
        <v>57</v>
      </c>
      <c r="B33" s="52"/>
      <c r="C33" s="52"/>
      <c r="D33" s="52"/>
      <c r="E33" s="52"/>
      <c r="F33" s="53"/>
    </row>
    <row r="34" spans="1:6" ht="15.5" x14ac:dyDescent="0.35">
      <c r="A34" s="84" t="s">
        <v>58</v>
      </c>
      <c r="B34" s="52"/>
      <c r="C34" s="52"/>
      <c r="D34" s="52"/>
      <c r="E34" s="52"/>
      <c r="F34" s="53"/>
    </row>
    <row r="35" spans="1:6" ht="15.5" x14ac:dyDescent="0.35">
      <c r="A35" s="84" t="s">
        <v>59</v>
      </c>
      <c r="B35" s="52"/>
      <c r="C35" s="52"/>
      <c r="D35" s="52"/>
      <c r="E35" s="52"/>
      <c r="F35" s="53"/>
    </row>
    <row r="36" spans="1:6" ht="15.5" x14ac:dyDescent="0.35">
      <c r="A36" s="84" t="s">
        <v>60</v>
      </c>
      <c r="B36" s="52"/>
      <c r="C36" s="52"/>
      <c r="D36" s="52"/>
      <c r="E36" s="52"/>
      <c r="F36" s="53"/>
    </row>
    <row r="37" spans="1:6" ht="15.5" x14ac:dyDescent="0.35">
      <c r="A37" s="84" t="s">
        <v>61</v>
      </c>
      <c r="B37" s="52"/>
      <c r="C37" s="52"/>
      <c r="D37" s="52"/>
      <c r="E37" s="52"/>
      <c r="F37" s="53"/>
    </row>
    <row r="38" spans="1:6" ht="15.5" x14ac:dyDescent="0.35">
      <c r="A38" s="84" t="s">
        <v>62</v>
      </c>
      <c r="B38" s="52"/>
      <c r="C38" s="52"/>
      <c r="D38" s="52"/>
      <c r="E38" s="52"/>
      <c r="F38" s="53"/>
    </row>
    <row r="39" spans="1:6" ht="15.5" x14ac:dyDescent="0.35">
      <c r="A39" s="84" t="s">
        <v>63</v>
      </c>
      <c r="B39" s="52"/>
      <c r="C39" s="52"/>
      <c r="D39" s="52"/>
      <c r="E39" s="52"/>
      <c r="F39" s="53"/>
    </row>
    <row r="40" spans="1:6" ht="15.5" x14ac:dyDescent="0.35">
      <c r="A40" s="84" t="s">
        <v>64</v>
      </c>
      <c r="B40" s="52"/>
      <c r="C40" s="52"/>
      <c r="D40" s="52"/>
      <c r="E40" s="52"/>
      <c r="F40" s="53"/>
    </row>
    <row r="41" spans="1:6" ht="15.5" x14ac:dyDescent="0.35">
      <c r="A41" s="84" t="s">
        <v>65</v>
      </c>
      <c r="B41" s="52"/>
      <c r="C41" s="52"/>
      <c r="D41" s="52"/>
      <c r="E41" s="52"/>
      <c r="F41" s="53">
        <v>0.5</v>
      </c>
    </row>
  </sheetData>
  <phoneticPr fontId="12" type="noConversion"/>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091E7-7394-43A2-B800-22E811280C48}">
  <dimension ref="A1:AF48"/>
  <sheetViews>
    <sheetView topLeftCell="A28" zoomScaleNormal="100" workbookViewId="0">
      <selection activeCell="H4" sqref="H4"/>
    </sheetView>
  </sheetViews>
  <sheetFormatPr defaultColWidth="8.58203125" defaultRowHeight="15.5" x14ac:dyDescent="0.35"/>
  <cols>
    <col min="1" max="1" width="11.83203125" style="15" customWidth="1"/>
    <col min="2" max="2" width="13.58203125" style="15" customWidth="1"/>
    <col min="3" max="3" width="11.83203125" style="15" customWidth="1"/>
    <col min="4" max="4" width="11.33203125" style="15" customWidth="1"/>
    <col min="5" max="5" width="19" style="15" customWidth="1"/>
    <col min="6" max="6" width="20.33203125" style="15" customWidth="1"/>
    <col min="7" max="24" width="8.58203125" style="15"/>
    <col min="25" max="32" width="9.58203125" style="15" bestFit="1" customWidth="1"/>
    <col min="33" max="16384" width="8.58203125" style="15"/>
  </cols>
  <sheetData>
    <row r="1" spans="1:32" x14ac:dyDescent="0.35">
      <c r="A1" s="1" t="s">
        <v>73</v>
      </c>
    </row>
    <row r="3" spans="1:32" x14ac:dyDescent="0.35">
      <c r="A3" s="15" t="s">
        <v>32</v>
      </c>
    </row>
    <row r="5" spans="1:32" x14ac:dyDescent="0.35">
      <c r="A5" s="15" t="s">
        <v>103</v>
      </c>
      <c r="B5" s="39"/>
      <c r="C5" s="39"/>
      <c r="D5" s="39"/>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row>
    <row r="6" spans="1:32" x14ac:dyDescent="0.35">
      <c r="A6" s="58"/>
      <c r="B6" s="37"/>
      <c r="C6" s="37"/>
      <c r="D6" s="37"/>
      <c r="E6" s="37"/>
      <c r="F6" s="37"/>
      <c r="G6" s="37"/>
      <c r="H6" s="37"/>
      <c r="I6" s="37"/>
      <c r="J6" s="37"/>
      <c r="K6" s="37"/>
      <c r="L6" s="37"/>
      <c r="M6" s="37"/>
      <c r="N6" s="37"/>
      <c r="O6" s="37"/>
      <c r="P6" s="37"/>
      <c r="Q6" s="37"/>
      <c r="R6" s="37"/>
      <c r="S6" s="37"/>
      <c r="T6" s="37"/>
      <c r="U6" s="37"/>
      <c r="V6" s="37"/>
      <c r="W6" s="37"/>
      <c r="X6" s="37"/>
      <c r="Y6" s="52">
        <v>3260100</v>
      </c>
      <c r="Z6" s="52">
        <v>6147700</v>
      </c>
      <c r="AA6" s="52">
        <v>5954500</v>
      </c>
      <c r="AB6" s="52">
        <v>4980300</v>
      </c>
      <c r="AC6" s="52">
        <v>5823200</v>
      </c>
      <c r="AD6" s="52">
        <v>4328100</v>
      </c>
      <c r="AE6" s="52">
        <v>5149800</v>
      </c>
      <c r="AF6" s="52">
        <v>6437800</v>
      </c>
    </row>
    <row r="7" spans="1:32" x14ac:dyDescent="0.35">
      <c r="A7" s="29" t="s">
        <v>4</v>
      </c>
      <c r="B7" s="29" t="s">
        <v>0</v>
      </c>
      <c r="C7" s="29" t="s">
        <v>1</v>
      </c>
      <c r="D7" s="29" t="s">
        <v>2</v>
      </c>
      <c r="E7" s="29" t="s">
        <v>3</v>
      </c>
      <c r="F7" s="29" t="s">
        <v>6</v>
      </c>
      <c r="G7" s="52"/>
      <c r="H7" s="52"/>
      <c r="I7" s="52"/>
      <c r="J7" s="52"/>
      <c r="K7" s="52"/>
      <c r="L7" s="52"/>
      <c r="M7" s="52"/>
      <c r="N7" s="52"/>
      <c r="O7" s="52"/>
      <c r="P7" s="52"/>
      <c r="Q7" s="52"/>
      <c r="R7" s="52"/>
      <c r="S7" s="52"/>
      <c r="T7" s="52"/>
      <c r="U7" s="52"/>
      <c r="V7" s="52"/>
      <c r="W7" s="52"/>
      <c r="X7" s="52"/>
      <c r="Y7" s="52"/>
      <c r="Z7" s="52"/>
      <c r="AA7" s="52"/>
      <c r="AB7" s="52"/>
      <c r="AC7" s="52"/>
      <c r="AD7" s="52"/>
      <c r="AE7" s="52"/>
      <c r="AF7" s="52"/>
    </row>
    <row r="8" spans="1:32" x14ac:dyDescent="0.35">
      <c r="A8" s="30">
        <v>1995</v>
      </c>
      <c r="B8" s="59">
        <v>4792</v>
      </c>
      <c r="C8" s="59">
        <v>102</v>
      </c>
      <c r="D8" s="59">
        <v>652</v>
      </c>
      <c r="E8" s="59">
        <v>4267</v>
      </c>
      <c r="F8" s="86">
        <v>1.1230372627138505</v>
      </c>
      <c r="G8" s="52"/>
      <c r="H8" s="52"/>
      <c r="I8" s="52"/>
      <c r="J8" s="52"/>
      <c r="K8" s="52"/>
      <c r="L8" s="52"/>
      <c r="M8" s="52"/>
      <c r="N8" s="52"/>
      <c r="O8" s="52"/>
      <c r="P8" s="52"/>
      <c r="Q8" s="52"/>
      <c r="R8" s="52"/>
      <c r="S8" s="52"/>
      <c r="T8" s="52"/>
      <c r="U8" s="52"/>
      <c r="V8" s="52"/>
      <c r="W8" s="52"/>
      <c r="X8" s="52"/>
      <c r="Y8" s="52"/>
      <c r="Z8" s="52"/>
      <c r="AA8" s="52"/>
      <c r="AB8" s="52"/>
      <c r="AC8" s="52"/>
      <c r="AD8" s="52"/>
      <c r="AE8" s="52"/>
      <c r="AF8" s="52"/>
    </row>
    <row r="9" spans="1:32" x14ac:dyDescent="0.35">
      <c r="A9" s="30">
        <v>1996</v>
      </c>
      <c r="B9" s="59">
        <v>5953</v>
      </c>
      <c r="C9" s="59">
        <v>88</v>
      </c>
      <c r="D9" s="59">
        <v>1469</v>
      </c>
      <c r="E9" s="59">
        <v>4515</v>
      </c>
      <c r="F9" s="86">
        <v>1.3184939091915837</v>
      </c>
      <c r="G9" s="52"/>
      <c r="H9" s="52"/>
      <c r="I9" s="52"/>
      <c r="J9" s="52"/>
      <c r="K9" s="52"/>
      <c r="L9" s="52"/>
      <c r="M9" s="52"/>
      <c r="N9" s="52"/>
      <c r="O9" s="52"/>
      <c r="P9" s="52"/>
      <c r="Q9" s="52"/>
      <c r="R9" s="52"/>
      <c r="S9" s="52"/>
      <c r="T9" s="52"/>
      <c r="U9" s="52"/>
      <c r="V9" s="52"/>
      <c r="W9" s="52"/>
      <c r="X9" s="52"/>
      <c r="Y9" s="52"/>
      <c r="Z9" s="52"/>
      <c r="AA9" s="52"/>
      <c r="AB9" s="52"/>
      <c r="AC9" s="52"/>
      <c r="AD9" s="52"/>
      <c r="AE9" s="52"/>
      <c r="AF9" s="52"/>
    </row>
    <row r="10" spans="1:32" x14ac:dyDescent="0.35">
      <c r="A10" s="30">
        <v>1997</v>
      </c>
      <c r="B10" s="59">
        <v>6018</v>
      </c>
      <c r="C10" s="59">
        <v>134</v>
      </c>
      <c r="D10" s="59">
        <v>1396</v>
      </c>
      <c r="E10" s="59">
        <v>4450</v>
      </c>
      <c r="F10" s="86">
        <v>1.3523595505617978</v>
      </c>
    </row>
    <row r="11" spans="1:32" x14ac:dyDescent="0.35">
      <c r="A11" s="30">
        <v>1998</v>
      </c>
      <c r="B11" s="59">
        <v>5618</v>
      </c>
      <c r="C11" s="59">
        <v>162</v>
      </c>
      <c r="D11" s="59">
        <v>1430</v>
      </c>
      <c r="E11" s="59">
        <v>4585</v>
      </c>
      <c r="F11" s="86">
        <v>1.2252998909487458</v>
      </c>
    </row>
    <row r="12" spans="1:32" x14ac:dyDescent="0.35">
      <c r="A12" s="30">
        <v>1999</v>
      </c>
      <c r="B12" s="59">
        <v>4931</v>
      </c>
      <c r="C12" s="59">
        <v>146</v>
      </c>
      <c r="D12" s="59">
        <v>930</v>
      </c>
      <c r="E12" s="59">
        <v>4380</v>
      </c>
      <c r="F12" s="86">
        <v>1.1257990867579908</v>
      </c>
    </row>
    <row r="13" spans="1:32" x14ac:dyDescent="0.35">
      <c r="A13" s="30">
        <v>2000</v>
      </c>
      <c r="B13" s="59">
        <v>5709</v>
      </c>
      <c r="C13" s="59">
        <v>137</v>
      </c>
      <c r="D13" s="59">
        <v>1638</v>
      </c>
      <c r="E13" s="59">
        <v>4400</v>
      </c>
      <c r="F13" s="86">
        <v>1.2975000000000001</v>
      </c>
    </row>
    <row r="14" spans="1:32" x14ac:dyDescent="0.35">
      <c r="A14" s="30">
        <v>2001</v>
      </c>
      <c r="B14" s="59">
        <v>5388</v>
      </c>
      <c r="C14" s="59">
        <v>179</v>
      </c>
      <c r="D14" s="59">
        <v>959</v>
      </c>
      <c r="E14" s="59">
        <v>4480</v>
      </c>
      <c r="F14" s="86">
        <v>1.2026785714285715</v>
      </c>
    </row>
    <row r="15" spans="1:32" x14ac:dyDescent="0.35">
      <c r="A15" s="30">
        <v>2002</v>
      </c>
      <c r="B15" s="59">
        <v>5460</v>
      </c>
      <c r="C15" s="59">
        <v>254</v>
      </c>
      <c r="D15" s="59">
        <v>1195</v>
      </c>
      <c r="E15" s="59">
        <v>4390</v>
      </c>
      <c r="F15" s="86">
        <v>1.24373576309795</v>
      </c>
    </row>
    <row r="16" spans="1:32" x14ac:dyDescent="0.35">
      <c r="A16" s="30">
        <v>2003</v>
      </c>
      <c r="B16" s="59">
        <v>5352</v>
      </c>
      <c r="C16" s="59">
        <v>96</v>
      </c>
      <c r="D16" s="59">
        <v>1280</v>
      </c>
      <c r="E16" s="59">
        <v>4405</v>
      </c>
      <c r="F16" s="86">
        <v>1.2149829738933031</v>
      </c>
    </row>
    <row r="17" spans="1:12" x14ac:dyDescent="0.35">
      <c r="A17" s="30">
        <v>2004</v>
      </c>
      <c r="B17" s="59">
        <v>5508</v>
      </c>
      <c r="C17" s="59">
        <v>138</v>
      </c>
      <c r="D17" s="59">
        <v>857</v>
      </c>
      <c r="E17" s="59">
        <v>4935</v>
      </c>
      <c r="F17" s="86">
        <v>1.1161094224924013</v>
      </c>
    </row>
    <row r="18" spans="1:12" x14ac:dyDescent="0.35">
      <c r="A18" s="30">
        <v>2005</v>
      </c>
      <c r="B18" s="59">
        <v>5048</v>
      </c>
      <c r="C18" s="59">
        <v>105</v>
      </c>
      <c r="D18" s="59">
        <v>832</v>
      </c>
      <c r="E18" s="59">
        <v>4335</v>
      </c>
      <c r="F18" s="86">
        <v>1.1644752018454441</v>
      </c>
    </row>
    <row r="19" spans="1:12" x14ac:dyDescent="0.35">
      <c r="A19" s="30">
        <v>2006</v>
      </c>
      <c r="B19" s="59">
        <v>4128</v>
      </c>
      <c r="C19" s="59">
        <v>180</v>
      </c>
      <c r="D19" s="59">
        <v>684</v>
      </c>
      <c r="E19" s="59">
        <v>3911</v>
      </c>
      <c r="F19" s="86">
        <v>1.0554845308105343</v>
      </c>
    </row>
    <row r="20" spans="1:12" x14ac:dyDescent="0.35">
      <c r="A20" s="30">
        <v>2007</v>
      </c>
      <c r="B20" s="59">
        <v>5058</v>
      </c>
      <c r="C20" s="59">
        <v>174</v>
      </c>
      <c r="D20" s="59">
        <v>1101</v>
      </c>
      <c r="E20" s="59">
        <v>4007</v>
      </c>
      <c r="F20" s="86">
        <v>1.2622909907661592</v>
      </c>
    </row>
    <row r="21" spans="1:12" x14ac:dyDescent="0.35">
      <c r="A21" s="30">
        <v>2008</v>
      </c>
      <c r="B21" s="59">
        <v>5195</v>
      </c>
      <c r="C21" s="59">
        <v>209</v>
      </c>
      <c r="D21" s="59">
        <v>834</v>
      </c>
      <c r="E21" s="59">
        <v>4261</v>
      </c>
      <c r="F21" s="86">
        <v>1.2191973715090354</v>
      </c>
    </row>
    <row r="22" spans="1:12" x14ac:dyDescent="0.35">
      <c r="A22" s="30">
        <v>2009</v>
      </c>
      <c r="B22" s="59">
        <v>5242</v>
      </c>
      <c r="C22" s="59">
        <v>197</v>
      </c>
      <c r="D22" s="59">
        <v>954</v>
      </c>
      <c r="E22" s="59">
        <v>4397</v>
      </c>
      <c r="F22" s="86">
        <v>1.1921764839663407</v>
      </c>
    </row>
    <row r="23" spans="1:12" x14ac:dyDescent="0.35">
      <c r="A23" s="30">
        <v>2010</v>
      </c>
      <c r="B23" s="59">
        <v>4280</v>
      </c>
      <c r="C23" s="59">
        <v>335</v>
      </c>
      <c r="D23" s="59">
        <v>985</v>
      </c>
      <c r="E23" s="59">
        <v>3817</v>
      </c>
      <c r="F23" s="86">
        <v>1.1212994498297093</v>
      </c>
    </row>
    <row r="24" spans="1:12" x14ac:dyDescent="0.35">
      <c r="A24" s="30">
        <v>2011</v>
      </c>
      <c r="B24" s="59">
        <v>4630</v>
      </c>
      <c r="C24" s="59">
        <v>342</v>
      </c>
      <c r="D24" s="59">
        <v>892</v>
      </c>
      <c r="E24" s="59">
        <v>4107</v>
      </c>
      <c r="F24" s="86">
        <v>1.1273435597759922</v>
      </c>
    </row>
    <row r="25" spans="1:12" x14ac:dyDescent="0.35">
      <c r="A25" s="30">
        <v>2012</v>
      </c>
      <c r="B25" s="59">
        <v>5056</v>
      </c>
      <c r="C25" s="59">
        <v>362</v>
      </c>
      <c r="D25" s="59">
        <v>1074</v>
      </c>
      <c r="E25" s="59">
        <v>4302</v>
      </c>
      <c r="F25" s="86">
        <v>1.1752673175267319</v>
      </c>
    </row>
    <row r="26" spans="1:12" x14ac:dyDescent="0.35">
      <c r="A26" s="30">
        <v>2013</v>
      </c>
      <c r="B26" s="59">
        <v>4985.2</v>
      </c>
      <c r="C26" s="59">
        <v>466</v>
      </c>
      <c r="D26" s="59">
        <v>987</v>
      </c>
      <c r="E26" s="59">
        <v>4364</v>
      </c>
      <c r="F26" s="86">
        <v>1.1423464711274061</v>
      </c>
    </row>
    <row r="27" spans="1:12" x14ac:dyDescent="0.35">
      <c r="A27" s="30">
        <v>2014</v>
      </c>
      <c r="B27" s="59">
        <v>5775</v>
      </c>
      <c r="C27" s="59">
        <v>310</v>
      </c>
      <c r="D27" s="59">
        <v>2004</v>
      </c>
      <c r="E27" s="59">
        <v>4000</v>
      </c>
      <c r="F27" s="86">
        <v>1.4437500000000001</v>
      </c>
    </row>
    <row r="28" spans="1:12" x14ac:dyDescent="0.35">
      <c r="A28" s="30">
        <v>2015</v>
      </c>
      <c r="B28" s="59">
        <v>6162</v>
      </c>
      <c r="C28" s="59">
        <v>274</v>
      </c>
      <c r="D28" s="59">
        <v>1975</v>
      </c>
      <c r="E28" s="59">
        <v>4500</v>
      </c>
      <c r="F28" s="86">
        <v>1.3693333333333333</v>
      </c>
    </row>
    <row r="29" spans="1:12" x14ac:dyDescent="0.35">
      <c r="A29" s="30">
        <v>2016</v>
      </c>
      <c r="B29" s="59">
        <v>5482</v>
      </c>
      <c r="C29" s="59">
        <v>310</v>
      </c>
      <c r="D29" s="59">
        <v>1486</v>
      </c>
      <c r="E29" s="59">
        <v>4416</v>
      </c>
      <c r="F29" s="86">
        <v>1.2413949275362319</v>
      </c>
    </row>
    <row r="30" spans="1:12" x14ac:dyDescent="0.35">
      <c r="A30" s="30">
        <v>2017</v>
      </c>
      <c r="B30" s="59">
        <v>5958</v>
      </c>
      <c r="C30" s="59">
        <v>224</v>
      </c>
      <c r="D30" s="59">
        <v>1591</v>
      </c>
      <c r="E30" s="59">
        <v>4440</v>
      </c>
      <c r="F30" s="86">
        <v>1.3418918918918918</v>
      </c>
      <c r="L30" s="60"/>
    </row>
    <row r="31" spans="1:12" x14ac:dyDescent="0.35">
      <c r="A31" s="30">
        <v>2018</v>
      </c>
      <c r="B31" s="59">
        <v>3260</v>
      </c>
      <c r="C31" s="59">
        <v>910</v>
      </c>
      <c r="D31" s="59">
        <v>403</v>
      </c>
      <c r="E31" s="59">
        <v>3931</v>
      </c>
      <c r="F31" s="86">
        <v>0.82930552022386161</v>
      </c>
    </row>
    <row r="32" spans="1:12" x14ac:dyDescent="0.35">
      <c r="A32" s="30">
        <v>2019</v>
      </c>
      <c r="B32" s="59">
        <v>6148</v>
      </c>
      <c r="C32" s="59">
        <v>240</v>
      </c>
      <c r="D32" s="59">
        <v>1628.4769999999999</v>
      </c>
      <c r="E32" s="59">
        <v>4644</v>
      </c>
      <c r="F32" s="86">
        <v>1.3238587424633936</v>
      </c>
    </row>
    <row r="33" spans="1:6" x14ac:dyDescent="0.35">
      <c r="A33" s="30">
        <v>2020</v>
      </c>
      <c r="B33" s="59">
        <v>5955</v>
      </c>
      <c r="C33" s="59">
        <v>166</v>
      </c>
      <c r="D33" s="59">
        <v>1662</v>
      </c>
      <c r="E33" s="59">
        <v>4449</v>
      </c>
      <c r="F33" s="86">
        <v>1.3385030343897506</v>
      </c>
    </row>
    <row r="34" spans="1:6" x14ac:dyDescent="0.35">
      <c r="A34" s="30">
        <v>2021</v>
      </c>
      <c r="B34" s="59">
        <v>4980</v>
      </c>
      <c r="C34" s="59">
        <v>233</v>
      </c>
      <c r="D34" s="59">
        <v>1002</v>
      </c>
      <c r="E34" s="59">
        <v>4329</v>
      </c>
      <c r="F34" s="86">
        <v>1.1503811503811503</v>
      </c>
    </row>
    <row r="35" spans="1:6" x14ac:dyDescent="0.35">
      <c r="A35" s="30">
        <v>2022</v>
      </c>
      <c r="B35" s="59">
        <v>5823</v>
      </c>
      <c r="C35" s="59">
        <v>189</v>
      </c>
      <c r="D35" s="59">
        <v>1197</v>
      </c>
      <c r="E35" s="59">
        <v>4672</v>
      </c>
      <c r="F35" s="86">
        <v>1.2463613013698631</v>
      </c>
    </row>
    <row r="36" spans="1:6" x14ac:dyDescent="0.35">
      <c r="A36" s="30">
        <v>2023</v>
      </c>
      <c r="B36" s="59">
        <v>4328</v>
      </c>
      <c r="C36" s="59">
        <v>354</v>
      </c>
      <c r="D36" s="59">
        <v>622</v>
      </c>
      <c r="E36" s="59">
        <v>4138</v>
      </c>
      <c r="F36" s="86">
        <v>1.0459159014016433</v>
      </c>
    </row>
    <row r="37" spans="1:6" x14ac:dyDescent="0.35">
      <c r="A37" s="30">
        <v>2024</v>
      </c>
      <c r="B37" s="59">
        <v>5152</v>
      </c>
      <c r="C37" s="59">
        <v>186</v>
      </c>
      <c r="D37" s="59">
        <v>910</v>
      </c>
      <c r="E37" s="59">
        <v>4471</v>
      </c>
      <c r="F37" s="86">
        <v>1.1523149183627823</v>
      </c>
    </row>
    <row r="38" spans="1:6" x14ac:dyDescent="0.35">
      <c r="A38" s="30">
        <v>2025</v>
      </c>
      <c r="B38" s="59">
        <v>6438</v>
      </c>
      <c r="C38" s="59">
        <v>176</v>
      </c>
      <c r="D38" s="59">
        <v>1990</v>
      </c>
      <c r="E38" s="59">
        <v>4324</v>
      </c>
      <c r="F38" s="86">
        <v>1.4972093023255815</v>
      </c>
    </row>
    <row r="39" spans="1:6" x14ac:dyDescent="0.35">
      <c r="A39" s="30">
        <v>2026</v>
      </c>
      <c r="B39" s="52"/>
      <c r="C39" s="52"/>
      <c r="D39" s="52"/>
      <c r="E39" s="52"/>
      <c r="F39" s="86"/>
    </row>
    <row r="40" spans="1:6" x14ac:dyDescent="0.35">
      <c r="A40" s="30">
        <v>2027</v>
      </c>
      <c r="B40" s="52"/>
      <c r="C40" s="52"/>
      <c r="D40" s="52"/>
      <c r="E40" s="52"/>
      <c r="F40" s="86"/>
    </row>
    <row r="41" spans="1:6" x14ac:dyDescent="0.35">
      <c r="A41" s="30">
        <v>2028</v>
      </c>
      <c r="B41" s="52"/>
      <c r="C41" s="52"/>
      <c r="D41" s="52"/>
      <c r="E41" s="52"/>
      <c r="F41" s="86"/>
    </row>
    <row r="42" spans="1:6" x14ac:dyDescent="0.35">
      <c r="A42" s="30">
        <v>2029</v>
      </c>
      <c r="B42" s="52"/>
      <c r="C42" s="52"/>
      <c r="D42" s="52"/>
      <c r="E42" s="52"/>
      <c r="F42" s="86"/>
    </row>
    <row r="43" spans="1:6" x14ac:dyDescent="0.35">
      <c r="A43" s="30">
        <v>2030</v>
      </c>
      <c r="B43" s="52"/>
      <c r="C43" s="52"/>
      <c r="D43" s="52"/>
      <c r="E43" s="52"/>
      <c r="F43" s="86"/>
    </row>
    <row r="44" spans="1:6" x14ac:dyDescent="0.35">
      <c r="A44" s="30">
        <v>2031</v>
      </c>
      <c r="B44" s="52"/>
      <c r="C44" s="52"/>
      <c r="D44" s="52"/>
      <c r="E44" s="52"/>
      <c r="F44" s="86"/>
    </row>
    <row r="45" spans="1:6" x14ac:dyDescent="0.35">
      <c r="A45" s="30">
        <v>2032</v>
      </c>
      <c r="B45" s="52"/>
      <c r="C45" s="52"/>
      <c r="D45" s="52"/>
      <c r="E45" s="52"/>
      <c r="F45" s="86"/>
    </row>
    <row r="46" spans="1:6" x14ac:dyDescent="0.35">
      <c r="A46" s="30">
        <v>2033</v>
      </c>
      <c r="B46" s="52"/>
      <c r="C46" s="52"/>
      <c r="D46" s="52"/>
      <c r="E46" s="52"/>
      <c r="F46" s="86"/>
    </row>
    <row r="47" spans="1:6" x14ac:dyDescent="0.35">
      <c r="A47" s="30">
        <v>2034</v>
      </c>
      <c r="B47" s="52"/>
      <c r="C47" s="52"/>
      <c r="D47" s="52"/>
      <c r="E47" s="52"/>
      <c r="F47" s="86"/>
    </row>
    <row r="48" spans="1:6" x14ac:dyDescent="0.35">
      <c r="A48" s="30">
        <v>2035</v>
      </c>
      <c r="B48" s="52"/>
      <c r="C48" s="52"/>
      <c r="D48" s="52"/>
      <c r="E48" s="52"/>
      <c r="F48" s="86">
        <v>1.4</v>
      </c>
    </row>
  </sheetData>
  <phoneticPr fontId="12" type="noConversion"/>
  <pageMargins left="0.7" right="0.7" top="0.75" bottom="0.75" header="0.3" footer="0.3"/>
  <pageSetup paperSize="9" orientation="portrait"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AA793-2981-4A38-A98D-111D070E9965}">
  <dimension ref="A1"/>
  <sheetViews>
    <sheetView zoomScaleNormal="100" workbookViewId="0">
      <selection activeCell="H18" sqref="H18"/>
    </sheetView>
  </sheetViews>
  <sheetFormatPr defaultColWidth="8.6640625" defaultRowHeight="12.5" x14ac:dyDescent="0.25"/>
  <cols>
    <col min="1" max="16384" width="8.6640625" style="17"/>
  </cols>
  <sheetData>
    <row r="1" spans="1:1" ht="16.5" x14ac:dyDescent="0.35">
      <c r="A1" s="28" t="s">
        <v>118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B8807-8AA5-4F2D-91A5-70B7D71C564C}">
  <dimension ref="A1:F48"/>
  <sheetViews>
    <sheetView zoomScaleNormal="100" workbookViewId="0"/>
  </sheetViews>
  <sheetFormatPr defaultColWidth="8.58203125" defaultRowHeight="15.5" x14ac:dyDescent="0.35"/>
  <cols>
    <col min="1" max="1" width="12.58203125" style="15" customWidth="1"/>
    <col min="2" max="2" width="13.33203125" style="15" customWidth="1"/>
    <col min="3" max="3" width="11.58203125" style="15" customWidth="1"/>
    <col min="4" max="4" width="12.33203125" style="15" customWidth="1"/>
    <col min="5" max="6" width="19.58203125" style="15" customWidth="1"/>
    <col min="7" max="16384" width="8.58203125" style="15"/>
  </cols>
  <sheetData>
    <row r="1" spans="1:6" x14ac:dyDescent="0.35">
      <c r="A1" s="1" t="s">
        <v>117</v>
      </c>
    </row>
    <row r="3" spans="1:6" x14ac:dyDescent="0.35">
      <c r="A3" s="15" t="s">
        <v>30</v>
      </c>
    </row>
    <row r="5" spans="1:6" x14ac:dyDescent="0.35">
      <c r="A5" s="15" t="s">
        <v>98</v>
      </c>
      <c r="B5" s="38"/>
      <c r="C5" s="58"/>
      <c r="D5" s="58"/>
      <c r="E5" s="58"/>
      <c r="F5" s="58"/>
    </row>
    <row r="6" spans="1:6" x14ac:dyDescent="0.35">
      <c r="A6" s="58"/>
      <c r="B6" s="37"/>
      <c r="C6" s="37"/>
      <c r="D6" s="37"/>
      <c r="E6" s="37"/>
      <c r="F6" s="37"/>
    </row>
    <row r="7" spans="1:6" x14ac:dyDescent="0.35">
      <c r="A7" s="29" t="s">
        <v>4</v>
      </c>
      <c r="B7" s="29" t="s">
        <v>0</v>
      </c>
      <c r="C7" s="29" t="s">
        <v>1</v>
      </c>
      <c r="D7" s="29" t="s">
        <v>2</v>
      </c>
      <c r="E7" s="29" t="s">
        <v>3</v>
      </c>
      <c r="F7" s="29" t="s">
        <v>6</v>
      </c>
    </row>
    <row r="8" spans="1:6" x14ac:dyDescent="0.35">
      <c r="A8" s="30">
        <v>1995</v>
      </c>
      <c r="B8" s="79">
        <v>196.1</v>
      </c>
      <c r="C8" s="79">
        <v>99.619</v>
      </c>
      <c r="D8" s="79">
        <v>0.28999999999999998</v>
      </c>
      <c r="E8" s="79">
        <v>295.42899999999997</v>
      </c>
      <c r="F8" s="57">
        <v>0.66378046840357585</v>
      </c>
    </row>
    <row r="9" spans="1:6" x14ac:dyDescent="0.35">
      <c r="A9" s="30">
        <v>1996</v>
      </c>
      <c r="B9" s="79">
        <v>132.9</v>
      </c>
      <c r="C9" s="79">
        <v>176.80799999999999</v>
      </c>
      <c r="D9" s="79">
        <v>11.98</v>
      </c>
      <c r="E9" s="79">
        <v>297.72799999999995</v>
      </c>
      <c r="F9" s="57">
        <v>0.4463805889939812</v>
      </c>
    </row>
    <row r="10" spans="1:6" x14ac:dyDescent="0.35">
      <c r="A10" s="30">
        <v>1997</v>
      </c>
      <c r="B10" s="79">
        <v>121</v>
      </c>
      <c r="C10" s="79">
        <v>63.548000000000002</v>
      </c>
      <c r="D10" s="79">
        <v>3.2189999999999999</v>
      </c>
      <c r="E10" s="79">
        <v>181.32900000000001</v>
      </c>
      <c r="F10" s="57">
        <v>0.6672953581611325</v>
      </c>
    </row>
    <row r="11" spans="1:6" x14ac:dyDescent="0.35">
      <c r="A11" s="30">
        <v>1998</v>
      </c>
      <c r="B11" s="79">
        <v>123.5</v>
      </c>
      <c r="C11" s="79">
        <v>117.761</v>
      </c>
      <c r="D11" s="79">
        <v>7.2960000000000003</v>
      </c>
      <c r="E11" s="79">
        <v>233.965</v>
      </c>
      <c r="F11" s="57">
        <v>0.52785673070758443</v>
      </c>
    </row>
    <row r="12" spans="1:6" x14ac:dyDescent="0.35">
      <c r="A12" s="30">
        <v>1999</v>
      </c>
      <c r="B12" s="79">
        <v>162.1</v>
      </c>
      <c r="C12" s="79">
        <v>189.88900000000001</v>
      </c>
      <c r="D12" s="79">
        <v>3.8559999999999999</v>
      </c>
      <c r="E12" s="79">
        <v>348.13300000000004</v>
      </c>
      <c r="F12" s="57">
        <v>0.46562664269115533</v>
      </c>
    </row>
    <row r="13" spans="1:6" x14ac:dyDescent="0.35">
      <c r="A13" s="30">
        <v>2000</v>
      </c>
      <c r="B13" s="79">
        <v>121.5</v>
      </c>
      <c r="C13" s="79">
        <v>131.72900000000001</v>
      </c>
      <c r="D13" s="79">
        <v>3.0419999999999998</v>
      </c>
      <c r="E13" s="79">
        <v>250.18700000000001</v>
      </c>
      <c r="F13" s="57">
        <v>0.48563674371570065</v>
      </c>
    </row>
    <row r="14" spans="1:6" x14ac:dyDescent="0.35">
      <c r="A14" s="30">
        <v>2001</v>
      </c>
      <c r="B14" s="79">
        <v>106</v>
      </c>
      <c r="C14" s="79">
        <v>166.648</v>
      </c>
      <c r="D14" s="79">
        <v>2.5649999999999999</v>
      </c>
      <c r="E14" s="79">
        <v>270.08300000000003</v>
      </c>
      <c r="F14" s="57">
        <v>0.39247194380986583</v>
      </c>
    </row>
    <row r="15" spans="1:6" x14ac:dyDescent="0.35">
      <c r="A15" s="30">
        <v>2002</v>
      </c>
      <c r="B15" s="79">
        <v>159.19999999999999</v>
      </c>
      <c r="C15" s="79">
        <v>104.47799999999999</v>
      </c>
      <c r="D15" s="79">
        <v>1.5249999999999999</v>
      </c>
      <c r="E15" s="79">
        <v>262.15300000000002</v>
      </c>
      <c r="F15" s="57">
        <v>0.60727895541916355</v>
      </c>
    </row>
    <row r="16" spans="1:6" x14ac:dyDescent="0.35">
      <c r="A16" s="30">
        <v>2003</v>
      </c>
      <c r="B16" s="79">
        <v>129.5</v>
      </c>
      <c r="C16" s="79">
        <v>102.473</v>
      </c>
      <c r="D16" s="79">
        <v>1.446</v>
      </c>
      <c r="E16" s="79">
        <v>230.52700000000002</v>
      </c>
      <c r="F16" s="57">
        <v>0.56175632355429084</v>
      </c>
    </row>
    <row r="17" spans="1:6" x14ac:dyDescent="0.35">
      <c r="A17" s="30">
        <v>2004</v>
      </c>
      <c r="B17" s="79">
        <v>227.5</v>
      </c>
      <c r="C17" s="79">
        <v>143.047</v>
      </c>
      <c r="D17" s="79">
        <v>0.32100000000000001</v>
      </c>
      <c r="E17" s="79">
        <v>370.226</v>
      </c>
      <c r="F17" s="57">
        <v>0.61448952801802148</v>
      </c>
    </row>
    <row r="18" spans="1:6" x14ac:dyDescent="0.35">
      <c r="A18" s="30">
        <v>2005</v>
      </c>
      <c r="B18" s="79">
        <v>198.2</v>
      </c>
      <c r="C18" s="79">
        <v>44.445999999999998</v>
      </c>
      <c r="D18" s="79">
        <v>2.6019999999999999</v>
      </c>
      <c r="E18" s="79">
        <v>240.04399999999998</v>
      </c>
      <c r="F18" s="57">
        <v>0.82568195830764357</v>
      </c>
    </row>
    <row r="19" spans="1:6" x14ac:dyDescent="0.35">
      <c r="A19" s="30">
        <v>2006</v>
      </c>
      <c r="B19" s="79">
        <v>220.4</v>
      </c>
      <c r="C19" s="79">
        <v>58.064999999999998</v>
      </c>
      <c r="D19" s="79">
        <v>19.486000000000001</v>
      </c>
      <c r="E19" s="79">
        <v>258.97900000000004</v>
      </c>
      <c r="F19" s="57">
        <v>0.85103425374258135</v>
      </c>
    </row>
    <row r="20" spans="1:6" x14ac:dyDescent="0.35">
      <c r="A20" s="30">
        <v>2007</v>
      </c>
      <c r="B20" s="79">
        <v>222.4</v>
      </c>
      <c r="C20" s="79">
        <v>94.450999999999993</v>
      </c>
      <c r="D20" s="79">
        <v>10.028</v>
      </c>
      <c r="E20" s="79">
        <v>306.82299999999998</v>
      </c>
      <c r="F20" s="57">
        <v>0.7248478764629771</v>
      </c>
    </row>
    <row r="21" spans="1:6" x14ac:dyDescent="0.35">
      <c r="A21" s="30">
        <v>2008</v>
      </c>
      <c r="B21" s="79">
        <v>259.39999999999998</v>
      </c>
      <c r="C21" s="79">
        <v>57.548000000000002</v>
      </c>
      <c r="D21" s="79">
        <v>5.899</v>
      </c>
      <c r="E21" s="79">
        <v>311.04899999999998</v>
      </c>
      <c r="F21" s="57">
        <v>0.83395220688701777</v>
      </c>
    </row>
    <row r="22" spans="1:6" x14ac:dyDescent="0.35">
      <c r="A22" s="30">
        <v>2009</v>
      </c>
      <c r="B22" s="79">
        <v>298</v>
      </c>
      <c r="C22" s="79">
        <v>47.335000000000001</v>
      </c>
      <c r="D22" s="79">
        <v>15.939</v>
      </c>
      <c r="E22" s="79">
        <v>329.39599999999996</v>
      </c>
      <c r="F22" s="57">
        <v>0.90468615283731446</v>
      </c>
    </row>
    <row r="23" spans="1:6" x14ac:dyDescent="0.35">
      <c r="A23" s="30">
        <v>2010</v>
      </c>
      <c r="B23" s="79">
        <v>279.60000000000002</v>
      </c>
      <c r="C23" s="79">
        <v>41.396999999999998</v>
      </c>
      <c r="D23" s="79">
        <v>25.904</v>
      </c>
      <c r="E23" s="79">
        <v>295.09300000000002</v>
      </c>
      <c r="F23" s="57">
        <v>0.9474979074393497</v>
      </c>
    </row>
    <row r="24" spans="1:6" x14ac:dyDescent="0.35">
      <c r="A24" s="30">
        <v>2011</v>
      </c>
      <c r="B24" s="79">
        <v>249.8</v>
      </c>
      <c r="C24" s="79">
        <v>50.414000000000001</v>
      </c>
      <c r="D24" s="79">
        <v>12.012</v>
      </c>
      <c r="E24" s="79">
        <v>288.202</v>
      </c>
      <c r="F24" s="57">
        <v>0.86675318006120716</v>
      </c>
    </row>
    <row r="25" spans="1:6" x14ac:dyDescent="0.35">
      <c r="A25" s="30">
        <v>2012</v>
      </c>
      <c r="B25" s="79">
        <v>321.89999999999998</v>
      </c>
      <c r="C25" s="79">
        <v>50.244999999999997</v>
      </c>
      <c r="D25" s="79">
        <v>21.693999999999999</v>
      </c>
      <c r="E25" s="79">
        <v>350.45099999999996</v>
      </c>
      <c r="F25" s="57">
        <v>0.91853069330662496</v>
      </c>
    </row>
    <row r="26" spans="1:6" x14ac:dyDescent="0.35">
      <c r="A26" s="30">
        <v>2013</v>
      </c>
      <c r="B26" s="79">
        <v>331.2</v>
      </c>
      <c r="C26" s="79">
        <v>16.358000000000001</v>
      </c>
      <c r="D26" s="79">
        <v>36.838999999999999</v>
      </c>
      <c r="E26" s="79">
        <v>310.71899999999999</v>
      </c>
      <c r="F26" s="57">
        <v>1.0659148619814045</v>
      </c>
    </row>
    <row r="27" spans="1:6" x14ac:dyDescent="0.35">
      <c r="A27" s="30">
        <v>2014</v>
      </c>
      <c r="B27" s="79">
        <v>325.39999999999998</v>
      </c>
      <c r="C27" s="79">
        <v>26.111999999999998</v>
      </c>
      <c r="D27" s="79">
        <v>23.712</v>
      </c>
      <c r="E27" s="79">
        <v>327.8</v>
      </c>
      <c r="F27" s="57">
        <v>0.9926784624771201</v>
      </c>
    </row>
    <row r="28" spans="1:6" x14ac:dyDescent="0.35">
      <c r="A28" s="30">
        <v>2015</v>
      </c>
      <c r="B28" s="79">
        <v>359.3</v>
      </c>
      <c r="C28" s="79">
        <v>44.152999999999999</v>
      </c>
      <c r="D28" s="79">
        <v>47.281999999999996</v>
      </c>
      <c r="E28" s="79">
        <v>356.17100000000005</v>
      </c>
      <c r="F28" s="57">
        <v>1.0087851060305302</v>
      </c>
    </row>
    <row r="29" spans="1:6" x14ac:dyDescent="0.35">
      <c r="A29" s="30">
        <v>2016</v>
      </c>
      <c r="B29" s="79">
        <v>268.5</v>
      </c>
      <c r="C29" s="79">
        <v>28.780999999999999</v>
      </c>
      <c r="D29" s="79">
        <v>29.305</v>
      </c>
      <c r="E29" s="79">
        <v>267.976</v>
      </c>
      <c r="F29" s="57">
        <v>1.0019553989909544</v>
      </c>
    </row>
    <row r="30" spans="1:6" x14ac:dyDescent="0.35">
      <c r="A30" s="30">
        <v>2017</v>
      </c>
      <c r="B30" s="79">
        <v>377.3</v>
      </c>
      <c r="C30" s="79">
        <v>74.471000000000004</v>
      </c>
      <c r="D30" s="79">
        <v>48.716999999999999</v>
      </c>
      <c r="E30" s="79">
        <v>403.05400000000003</v>
      </c>
      <c r="F30" s="57">
        <v>0.93610285470433241</v>
      </c>
    </row>
    <row r="31" spans="1:6" x14ac:dyDescent="0.35">
      <c r="A31" s="30">
        <v>2018</v>
      </c>
      <c r="B31" s="79">
        <v>217.7</v>
      </c>
      <c r="C31" s="79">
        <v>124.45399999999999</v>
      </c>
      <c r="D31" s="79">
        <v>14.362</v>
      </c>
      <c r="E31" s="79">
        <v>327.79199999999997</v>
      </c>
      <c r="F31" s="57">
        <v>0.66414067457412018</v>
      </c>
    </row>
    <row r="32" spans="1:6" x14ac:dyDescent="0.35">
      <c r="A32" s="30">
        <v>2019</v>
      </c>
      <c r="B32" s="79">
        <v>381.5</v>
      </c>
      <c r="C32" s="79">
        <v>69.697999999999993</v>
      </c>
      <c r="D32" s="79">
        <v>72.858000000000004</v>
      </c>
      <c r="E32" s="79">
        <v>378.34</v>
      </c>
      <c r="F32" s="57">
        <v>1.0083522757308241</v>
      </c>
    </row>
    <row r="33" spans="1:6" x14ac:dyDescent="0.35">
      <c r="A33" s="30">
        <v>2020</v>
      </c>
      <c r="B33" s="79">
        <v>339.3</v>
      </c>
      <c r="C33" s="79">
        <v>42.277999999999999</v>
      </c>
      <c r="D33" s="79">
        <v>31.326000000000001</v>
      </c>
      <c r="E33" s="79">
        <v>350.25200000000001</v>
      </c>
      <c r="F33" s="57">
        <v>0.9687310850473374</v>
      </c>
    </row>
    <row r="34" spans="1:6" x14ac:dyDescent="0.35">
      <c r="A34" s="30">
        <v>2021</v>
      </c>
      <c r="B34" s="79">
        <v>343.5</v>
      </c>
      <c r="C34" s="79">
        <v>40.747999999999998</v>
      </c>
      <c r="D34" s="79">
        <v>27.571000000000002</v>
      </c>
      <c r="E34" s="79">
        <v>356.67699999999996</v>
      </c>
      <c r="F34" s="57">
        <v>0.96305621052100365</v>
      </c>
    </row>
    <row r="35" spans="1:6" x14ac:dyDescent="0.35">
      <c r="A35" s="30">
        <v>2022</v>
      </c>
      <c r="B35" s="79">
        <v>427.5</v>
      </c>
      <c r="C35" s="79">
        <v>56.853000000000002</v>
      </c>
      <c r="D35" s="79">
        <v>55.220999999999997</v>
      </c>
      <c r="E35" s="79">
        <v>429.13200000000001</v>
      </c>
      <c r="F35" s="57">
        <v>0.99619697435754029</v>
      </c>
    </row>
    <row r="36" spans="1:6" x14ac:dyDescent="0.35">
      <c r="A36" s="30">
        <v>2023</v>
      </c>
      <c r="B36" s="79">
        <v>304.8</v>
      </c>
      <c r="C36" s="79">
        <v>76.150999999999996</v>
      </c>
      <c r="D36" s="79">
        <v>5.0369999999999999</v>
      </c>
      <c r="E36" s="79">
        <v>375.91400000000004</v>
      </c>
      <c r="F36" s="57">
        <v>0.81082375224120407</v>
      </c>
    </row>
    <row r="37" spans="1:6" x14ac:dyDescent="0.35">
      <c r="A37" s="30">
        <v>2024</v>
      </c>
      <c r="B37" s="79">
        <v>283.60000000000002</v>
      </c>
      <c r="C37" s="79">
        <v>68.519000000000005</v>
      </c>
      <c r="D37" s="79">
        <v>20.161000000000001</v>
      </c>
      <c r="E37" s="79">
        <v>331.95800000000003</v>
      </c>
      <c r="F37" s="57">
        <v>0.85432494472192266</v>
      </c>
    </row>
    <row r="38" spans="1:6" x14ac:dyDescent="0.35">
      <c r="A38" s="30">
        <v>2025</v>
      </c>
      <c r="B38" s="79">
        <v>400.5</v>
      </c>
      <c r="C38" s="79">
        <v>60.284999999999997</v>
      </c>
      <c r="D38" s="79">
        <v>31.917000000000002</v>
      </c>
      <c r="E38" s="79">
        <v>428.86799999999994</v>
      </c>
      <c r="F38" s="57">
        <v>0.93385377318895335</v>
      </c>
    </row>
    <row r="39" spans="1:6" x14ac:dyDescent="0.35">
      <c r="A39" s="30">
        <v>2026</v>
      </c>
      <c r="B39" s="33"/>
      <c r="C39" s="31"/>
      <c r="D39" s="31"/>
      <c r="E39" s="31"/>
      <c r="F39" s="32"/>
    </row>
    <row r="40" spans="1:6" x14ac:dyDescent="0.35">
      <c r="A40" s="30">
        <v>2027</v>
      </c>
      <c r="B40" s="33"/>
      <c r="C40" s="31"/>
      <c r="D40" s="31"/>
      <c r="E40" s="31"/>
      <c r="F40" s="32"/>
    </row>
    <row r="41" spans="1:6" x14ac:dyDescent="0.35">
      <c r="A41" s="30">
        <v>2028</v>
      </c>
      <c r="B41" s="33"/>
      <c r="C41" s="31"/>
      <c r="D41" s="31"/>
      <c r="E41" s="31"/>
      <c r="F41" s="32"/>
    </row>
    <row r="42" spans="1:6" x14ac:dyDescent="0.35">
      <c r="A42" s="30">
        <v>2029</v>
      </c>
      <c r="B42" s="33"/>
      <c r="C42" s="31"/>
      <c r="D42" s="31"/>
      <c r="E42" s="31"/>
      <c r="F42" s="32"/>
    </row>
    <row r="43" spans="1:6" x14ac:dyDescent="0.35">
      <c r="A43" s="30">
        <v>2030</v>
      </c>
      <c r="B43" s="33"/>
      <c r="C43" s="31"/>
      <c r="D43" s="31"/>
      <c r="E43" s="31"/>
      <c r="F43" s="32"/>
    </row>
    <row r="44" spans="1:6" x14ac:dyDescent="0.35">
      <c r="A44" s="30">
        <v>2031</v>
      </c>
      <c r="B44" s="33"/>
      <c r="C44" s="31"/>
      <c r="D44" s="31"/>
      <c r="E44" s="31"/>
      <c r="F44" s="32"/>
    </row>
    <row r="45" spans="1:6" x14ac:dyDescent="0.35">
      <c r="A45" s="30">
        <v>2032</v>
      </c>
      <c r="B45" s="33"/>
      <c r="C45" s="31"/>
      <c r="D45" s="31"/>
      <c r="E45" s="31"/>
      <c r="F45" s="32"/>
    </row>
    <row r="46" spans="1:6" x14ac:dyDescent="0.35">
      <c r="A46" s="30">
        <v>2033</v>
      </c>
      <c r="B46" s="33"/>
      <c r="C46" s="31"/>
      <c r="D46" s="31"/>
      <c r="E46" s="31"/>
      <c r="F46" s="32"/>
    </row>
    <row r="47" spans="1:6" x14ac:dyDescent="0.35">
      <c r="A47" s="30">
        <v>2034</v>
      </c>
      <c r="B47" s="33"/>
      <c r="C47" s="31"/>
      <c r="D47" s="31"/>
      <c r="E47" s="31"/>
      <c r="F47" s="32"/>
    </row>
    <row r="48" spans="1:6" x14ac:dyDescent="0.35">
      <c r="A48" s="30">
        <v>2035</v>
      </c>
      <c r="B48" s="33"/>
      <c r="C48" s="31"/>
      <c r="D48" s="31"/>
      <c r="E48" s="31"/>
      <c r="F48" s="57">
        <v>1.1000000000000001</v>
      </c>
    </row>
  </sheetData>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38025-E23A-4033-8342-32C4E7AE1815}">
  <dimension ref="A1:F28"/>
  <sheetViews>
    <sheetView zoomScaleNormal="100" workbookViewId="0">
      <selection activeCell="A7" sqref="A7:F28"/>
    </sheetView>
  </sheetViews>
  <sheetFormatPr defaultColWidth="8.58203125" defaultRowHeight="15.5" x14ac:dyDescent="0.35"/>
  <cols>
    <col min="1" max="1" width="12.08203125" style="15" customWidth="1"/>
    <col min="2" max="2" width="13.33203125" style="15" customWidth="1"/>
    <col min="3" max="3" width="10.83203125" style="15" customWidth="1"/>
    <col min="4" max="4" width="10.5" style="15" customWidth="1"/>
    <col min="5" max="5" width="20.58203125" style="15" customWidth="1"/>
    <col min="6" max="6" width="20.08203125" style="15" customWidth="1"/>
    <col min="7" max="16384" width="8.58203125" style="15"/>
  </cols>
  <sheetData>
    <row r="1" spans="1:6" x14ac:dyDescent="0.35">
      <c r="A1" s="1" t="s">
        <v>92</v>
      </c>
    </row>
    <row r="3" spans="1:6" x14ac:dyDescent="0.35">
      <c r="A3" s="15" t="s">
        <v>95</v>
      </c>
    </row>
    <row r="5" spans="1:6" x14ac:dyDescent="0.35">
      <c r="A5" s="15" t="s">
        <v>99</v>
      </c>
      <c r="B5" s="38"/>
      <c r="C5" s="38"/>
      <c r="D5" s="58"/>
      <c r="E5" s="58"/>
      <c r="F5" s="58"/>
    </row>
    <row r="6" spans="1:6" x14ac:dyDescent="0.35">
      <c r="A6" s="58"/>
      <c r="B6" s="37"/>
      <c r="C6" s="37"/>
      <c r="D6" s="37"/>
      <c r="E6" s="37"/>
      <c r="F6" s="37"/>
    </row>
    <row r="7" spans="1:6" x14ac:dyDescent="0.35">
      <c r="A7" s="29" t="s">
        <v>4</v>
      </c>
      <c r="B7" s="29" t="s">
        <v>0</v>
      </c>
      <c r="C7" s="29" t="s">
        <v>1</v>
      </c>
      <c r="D7" s="29" t="s">
        <v>2</v>
      </c>
      <c r="E7" s="29" t="s">
        <v>3</v>
      </c>
      <c r="F7" s="29" t="s">
        <v>6</v>
      </c>
    </row>
    <row r="8" spans="1:6" x14ac:dyDescent="0.35">
      <c r="A8" s="30">
        <v>2015</v>
      </c>
      <c r="B8" s="79">
        <v>212.608</v>
      </c>
      <c r="C8" s="79">
        <v>33.612000000000002</v>
      </c>
      <c r="D8" s="79">
        <v>39.161000000000001</v>
      </c>
      <c r="E8" s="79">
        <v>207.059</v>
      </c>
      <c r="F8" s="57">
        <v>1.0267991248871096</v>
      </c>
    </row>
    <row r="9" spans="1:6" x14ac:dyDescent="0.35">
      <c r="A9" s="30">
        <v>2016</v>
      </c>
      <c r="B9" s="79">
        <v>225.40799999999999</v>
      </c>
      <c r="C9" s="79">
        <v>38.731999999999999</v>
      </c>
      <c r="D9" s="79">
        <v>64.739000000000004</v>
      </c>
      <c r="E9" s="79">
        <v>199.40100000000001</v>
      </c>
      <c r="F9" s="57">
        <v>1.1304256247461146</v>
      </c>
    </row>
    <row r="10" spans="1:6" x14ac:dyDescent="0.35">
      <c r="A10" s="30">
        <v>2017</v>
      </c>
      <c r="B10" s="79">
        <v>200.595</v>
      </c>
      <c r="C10" s="79">
        <v>34.570999999999998</v>
      </c>
      <c r="D10" s="79">
        <v>67.009</v>
      </c>
      <c r="E10" s="79">
        <v>168.15700000000001</v>
      </c>
      <c r="F10" s="57">
        <v>1.1929030608300577</v>
      </c>
    </row>
    <row r="11" spans="1:6" x14ac:dyDescent="0.35">
      <c r="A11" s="30">
        <v>2018</v>
      </c>
      <c r="B11" s="79">
        <v>95.224999999999994</v>
      </c>
      <c r="C11" s="79">
        <v>62.478000000000002</v>
      </c>
      <c r="D11" s="79">
        <v>37.122</v>
      </c>
      <c r="E11" s="79">
        <v>120.581</v>
      </c>
      <c r="F11" s="57">
        <v>0.78971811479420473</v>
      </c>
    </row>
    <row r="12" spans="1:6" x14ac:dyDescent="0.35">
      <c r="A12" s="30">
        <v>2019</v>
      </c>
      <c r="B12" s="79">
        <v>143.14400000000001</v>
      </c>
      <c r="C12" s="79">
        <v>47.868000000000002</v>
      </c>
      <c r="D12" s="79">
        <v>21.213000000000001</v>
      </c>
      <c r="E12" s="79">
        <v>169.79900000000001</v>
      </c>
      <c r="F12" s="57">
        <v>0.84302027691564729</v>
      </c>
    </row>
    <row r="13" spans="1:6" x14ac:dyDescent="0.35">
      <c r="A13" s="30">
        <v>2020</v>
      </c>
      <c r="B13" s="79">
        <v>147.27699999999999</v>
      </c>
      <c r="C13" s="79">
        <v>49.720999999999997</v>
      </c>
      <c r="D13" s="79">
        <v>28.257000000000001</v>
      </c>
      <c r="E13" s="79">
        <v>168.74100000000001</v>
      </c>
      <c r="F13" s="57">
        <v>0.8727991418801595</v>
      </c>
    </row>
    <row r="14" spans="1:6" x14ac:dyDescent="0.35">
      <c r="A14" s="30">
        <v>2021</v>
      </c>
      <c r="B14" s="79">
        <v>123.911</v>
      </c>
      <c r="C14" s="79">
        <v>48.648000000000003</v>
      </c>
      <c r="D14" s="79">
        <v>29.789000000000001</v>
      </c>
      <c r="E14" s="79">
        <v>142.77000000000001</v>
      </c>
      <c r="F14" s="57">
        <v>0.86790642291797993</v>
      </c>
    </row>
    <row r="15" spans="1:6" x14ac:dyDescent="0.35">
      <c r="A15" s="30">
        <v>2022</v>
      </c>
      <c r="B15" s="79">
        <v>184.79499999999999</v>
      </c>
      <c r="C15" s="79">
        <v>36.950000000000003</v>
      </c>
      <c r="D15" s="79">
        <v>13.268000000000001</v>
      </c>
      <c r="E15" s="79">
        <v>208.477</v>
      </c>
      <c r="F15" s="57">
        <v>0.88640473529454089</v>
      </c>
    </row>
    <row r="16" spans="1:6" x14ac:dyDescent="0.35">
      <c r="A16" s="30">
        <v>2023</v>
      </c>
      <c r="B16" s="79">
        <v>122.554</v>
      </c>
      <c r="C16" s="79">
        <v>30.956</v>
      </c>
      <c r="D16" s="79">
        <v>27.847999999999999</v>
      </c>
      <c r="E16" s="79">
        <v>125.66200000000001</v>
      </c>
      <c r="F16" s="57">
        <v>0.97526698604192197</v>
      </c>
    </row>
    <row r="17" spans="1:6" x14ac:dyDescent="0.35">
      <c r="A17" s="30">
        <v>2024</v>
      </c>
      <c r="B17" s="79">
        <v>145.071</v>
      </c>
      <c r="C17" s="79">
        <v>31.863</v>
      </c>
      <c r="D17" s="79">
        <v>27.643999999999998</v>
      </c>
      <c r="E17" s="79">
        <v>149.29</v>
      </c>
      <c r="F17" s="57">
        <v>0.97173956728514976</v>
      </c>
    </row>
    <row r="18" spans="1:6" x14ac:dyDescent="0.35">
      <c r="A18" s="30">
        <v>2025</v>
      </c>
      <c r="B18" s="79">
        <v>154.09200000000001</v>
      </c>
      <c r="C18" s="79">
        <v>44.194000000000003</v>
      </c>
      <c r="D18" s="79">
        <v>41.41</v>
      </c>
      <c r="E18" s="79">
        <v>156.876</v>
      </c>
      <c r="F18" s="57">
        <v>0.98225349957928554</v>
      </c>
    </row>
    <row r="19" spans="1:6" x14ac:dyDescent="0.35">
      <c r="A19" s="30">
        <v>2026</v>
      </c>
      <c r="B19" s="31"/>
      <c r="C19" s="31"/>
      <c r="D19" s="31"/>
      <c r="E19" s="31"/>
      <c r="F19" s="57"/>
    </row>
    <row r="20" spans="1:6" x14ac:dyDescent="0.35">
      <c r="A20" s="30">
        <v>2027</v>
      </c>
      <c r="B20" s="31"/>
      <c r="C20" s="31"/>
      <c r="D20" s="31"/>
      <c r="E20" s="31"/>
      <c r="F20" s="57"/>
    </row>
    <row r="21" spans="1:6" x14ac:dyDescent="0.35">
      <c r="A21" s="30">
        <v>2028</v>
      </c>
      <c r="B21" s="31"/>
      <c r="C21" s="31"/>
      <c r="D21" s="31"/>
      <c r="E21" s="31"/>
      <c r="F21" s="57"/>
    </row>
    <row r="22" spans="1:6" x14ac:dyDescent="0.35">
      <c r="A22" s="30">
        <v>2029</v>
      </c>
      <c r="B22" s="31"/>
      <c r="C22" s="31"/>
      <c r="D22" s="31"/>
      <c r="E22" s="31"/>
      <c r="F22" s="57"/>
    </row>
    <row r="23" spans="1:6" x14ac:dyDescent="0.35">
      <c r="A23" s="30">
        <v>2030</v>
      </c>
      <c r="B23" s="31"/>
      <c r="C23" s="31"/>
      <c r="D23" s="31"/>
      <c r="E23" s="31"/>
      <c r="F23" s="57"/>
    </row>
    <row r="24" spans="1:6" x14ac:dyDescent="0.35">
      <c r="A24" s="30">
        <v>2031</v>
      </c>
      <c r="B24" s="31"/>
      <c r="C24" s="31"/>
      <c r="D24" s="31"/>
      <c r="E24" s="31"/>
      <c r="F24" s="57"/>
    </row>
    <row r="25" spans="1:6" x14ac:dyDescent="0.35">
      <c r="A25" s="30">
        <v>2032</v>
      </c>
      <c r="B25" s="31"/>
      <c r="C25" s="31"/>
      <c r="D25" s="31"/>
      <c r="E25" s="31"/>
      <c r="F25" s="57"/>
    </row>
    <row r="26" spans="1:6" x14ac:dyDescent="0.35">
      <c r="A26" s="30">
        <v>2033</v>
      </c>
      <c r="B26" s="31"/>
      <c r="C26" s="31"/>
      <c r="D26" s="31"/>
      <c r="E26" s="31"/>
      <c r="F26" s="57"/>
    </row>
    <row r="27" spans="1:6" x14ac:dyDescent="0.35">
      <c r="A27" s="30">
        <v>2034</v>
      </c>
      <c r="B27" s="31"/>
      <c r="C27" s="31"/>
      <c r="D27" s="31"/>
      <c r="E27" s="31"/>
      <c r="F27" s="57"/>
    </row>
    <row r="28" spans="1:6" x14ac:dyDescent="0.35">
      <c r="A28" s="30">
        <v>2035</v>
      </c>
      <c r="B28" s="31"/>
      <c r="C28" s="31"/>
      <c r="D28" s="31"/>
      <c r="E28" s="31"/>
      <c r="F28" s="57">
        <v>1.1499999999999999</v>
      </c>
    </row>
  </sheetData>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4374C-449C-445C-9FB5-03A49A5CFF8D}">
  <dimension ref="A1:AF48"/>
  <sheetViews>
    <sheetView zoomScaleNormal="100" workbookViewId="0">
      <selection activeCell="D2" sqref="D2"/>
    </sheetView>
  </sheetViews>
  <sheetFormatPr defaultColWidth="8.58203125" defaultRowHeight="15.5" x14ac:dyDescent="0.35"/>
  <cols>
    <col min="1" max="1" width="13.33203125" style="15" customWidth="1"/>
    <col min="2" max="2" width="14" style="15" customWidth="1"/>
    <col min="3" max="4" width="10.08203125" style="15" customWidth="1"/>
    <col min="5" max="5" width="19" style="15" customWidth="1"/>
    <col min="6" max="6" width="17.58203125" style="15" customWidth="1"/>
    <col min="7" max="16384" width="8.58203125" style="15"/>
  </cols>
  <sheetData>
    <row r="1" spans="1:32" x14ac:dyDescent="0.35">
      <c r="A1" s="1" t="s">
        <v>93</v>
      </c>
    </row>
    <row r="3" spans="1:32" x14ac:dyDescent="0.35">
      <c r="A3" s="15" t="s">
        <v>31</v>
      </c>
    </row>
    <row r="5" spans="1:32" x14ac:dyDescent="0.35">
      <c r="A5" s="15" t="s">
        <v>102</v>
      </c>
      <c r="B5" s="105"/>
      <c r="C5" s="58"/>
      <c r="D5" s="58"/>
      <c r="E5" s="58"/>
      <c r="F5" s="58"/>
      <c r="G5" s="12"/>
      <c r="H5" s="12"/>
      <c r="I5" s="12"/>
      <c r="J5" s="12"/>
      <c r="K5" s="12"/>
      <c r="L5" s="12"/>
      <c r="M5" s="12"/>
      <c r="N5" s="12"/>
      <c r="O5" s="12"/>
      <c r="P5" s="12"/>
      <c r="Q5" s="12"/>
      <c r="R5" s="12"/>
      <c r="S5" s="12"/>
      <c r="T5" s="12"/>
      <c r="U5" s="12"/>
      <c r="V5" s="12"/>
      <c r="W5" s="12"/>
      <c r="X5" s="12"/>
      <c r="Y5" s="12"/>
      <c r="Z5" s="12"/>
      <c r="AA5" s="12"/>
      <c r="AB5" s="12"/>
      <c r="AC5" s="12"/>
      <c r="AD5" s="12"/>
      <c r="AE5" s="12"/>
      <c r="AF5" s="12"/>
    </row>
    <row r="6" spans="1:32" x14ac:dyDescent="0.35">
      <c r="A6" s="58"/>
      <c r="B6" s="37"/>
      <c r="C6" s="37"/>
      <c r="D6" s="37"/>
      <c r="E6" s="37"/>
      <c r="F6" s="37"/>
      <c r="G6" s="52"/>
      <c r="H6" s="52"/>
      <c r="I6" s="52"/>
      <c r="J6" s="52"/>
      <c r="K6" s="52"/>
      <c r="L6" s="52"/>
      <c r="M6" s="52"/>
      <c r="N6" s="52"/>
      <c r="O6" s="52"/>
      <c r="P6" s="52"/>
      <c r="Q6" s="52"/>
      <c r="R6" s="52"/>
      <c r="S6" s="52"/>
      <c r="T6" s="52"/>
      <c r="U6" s="52"/>
      <c r="V6" s="52"/>
      <c r="W6" s="52"/>
      <c r="X6" s="52"/>
      <c r="Y6" s="52"/>
      <c r="Z6" s="52"/>
      <c r="AA6" s="52"/>
      <c r="AB6" s="52"/>
      <c r="AC6" s="52"/>
      <c r="AD6" s="52"/>
      <c r="AE6" s="52"/>
      <c r="AF6" s="52"/>
    </row>
    <row r="7" spans="1:32" x14ac:dyDescent="0.35">
      <c r="A7" s="29" t="s">
        <v>4</v>
      </c>
      <c r="B7" s="29" t="s">
        <v>0</v>
      </c>
      <c r="C7" s="29" t="s">
        <v>1</v>
      </c>
      <c r="D7" s="29" t="s">
        <v>2</v>
      </c>
      <c r="E7" s="29" t="s">
        <v>3</v>
      </c>
      <c r="F7" s="29" t="s">
        <v>6</v>
      </c>
    </row>
    <row r="8" spans="1:32" x14ac:dyDescent="0.35">
      <c r="A8" s="30">
        <v>1995</v>
      </c>
      <c r="B8" s="79">
        <v>791.5</v>
      </c>
      <c r="C8" s="79">
        <v>87.790999999999997</v>
      </c>
      <c r="D8" s="79">
        <v>0.84599999999999997</v>
      </c>
      <c r="E8" s="79">
        <v>878.44500000000005</v>
      </c>
      <c r="F8" s="57">
        <v>0.90102396848977451</v>
      </c>
    </row>
    <row r="9" spans="1:32" x14ac:dyDescent="0.35">
      <c r="A9" s="30">
        <v>1996</v>
      </c>
      <c r="B9" s="79">
        <v>853.2</v>
      </c>
      <c r="C9" s="79">
        <v>70.935000000000002</v>
      </c>
      <c r="D9" s="79">
        <v>0.98099999999999998</v>
      </c>
      <c r="E9" s="79">
        <v>923.154</v>
      </c>
      <c r="F9" s="57">
        <v>0.92422282739391259</v>
      </c>
    </row>
    <row r="10" spans="1:32" x14ac:dyDescent="0.35">
      <c r="A10" s="30">
        <v>1997</v>
      </c>
      <c r="B10" s="79">
        <v>874.3</v>
      </c>
      <c r="C10" s="79">
        <v>29.798999999999999</v>
      </c>
      <c r="D10" s="79">
        <v>4.54</v>
      </c>
      <c r="E10" s="79">
        <v>899.55899999999997</v>
      </c>
      <c r="F10" s="57">
        <v>0.97192068558037881</v>
      </c>
    </row>
    <row r="11" spans="1:32" x14ac:dyDescent="0.35">
      <c r="A11" s="30">
        <v>1998</v>
      </c>
      <c r="B11" s="79">
        <v>792.5</v>
      </c>
      <c r="C11" s="79">
        <v>25.302</v>
      </c>
      <c r="D11" s="79">
        <v>2.194</v>
      </c>
      <c r="E11" s="79">
        <v>815.60799999999995</v>
      </c>
      <c r="F11" s="57">
        <v>0.97166776196408078</v>
      </c>
    </row>
    <row r="12" spans="1:32" x14ac:dyDescent="0.35">
      <c r="A12" s="30">
        <v>1999</v>
      </c>
      <c r="B12" s="79">
        <v>675.2</v>
      </c>
      <c r="C12" s="79">
        <v>48.96</v>
      </c>
      <c r="D12" s="79">
        <v>5.4859999999999998</v>
      </c>
      <c r="E12" s="79">
        <v>718.67399999999998</v>
      </c>
      <c r="F12" s="57">
        <v>0.93950803841519237</v>
      </c>
    </row>
    <row r="13" spans="1:32" x14ac:dyDescent="0.35">
      <c r="A13" s="30">
        <v>2000</v>
      </c>
      <c r="B13" s="79">
        <v>654.4</v>
      </c>
      <c r="C13" s="79">
        <v>44.4</v>
      </c>
      <c r="D13" s="79">
        <v>4.1050000000000004</v>
      </c>
      <c r="E13" s="79">
        <v>694.69500000000005</v>
      </c>
      <c r="F13" s="57">
        <v>0.94199612779709085</v>
      </c>
    </row>
    <row r="14" spans="1:32" x14ac:dyDescent="0.35">
      <c r="A14" s="30">
        <v>2001</v>
      </c>
      <c r="B14" s="79">
        <v>621.9</v>
      </c>
      <c r="C14" s="79">
        <v>67.703000000000003</v>
      </c>
      <c r="D14" s="79">
        <v>9.31</v>
      </c>
      <c r="E14" s="79">
        <v>680.29300000000001</v>
      </c>
      <c r="F14" s="57">
        <v>0.91416492599512267</v>
      </c>
    </row>
    <row r="15" spans="1:32" x14ac:dyDescent="0.35">
      <c r="A15" s="30">
        <v>2002</v>
      </c>
      <c r="B15" s="79">
        <v>612.5</v>
      </c>
      <c r="C15" s="79">
        <v>58.11</v>
      </c>
      <c r="D15" s="79">
        <v>5.9630000000000001</v>
      </c>
      <c r="E15" s="79">
        <v>664.64700000000005</v>
      </c>
      <c r="F15" s="57">
        <v>0.92154181091617049</v>
      </c>
    </row>
    <row r="16" spans="1:32" x14ac:dyDescent="0.35">
      <c r="A16" s="30">
        <v>2003</v>
      </c>
      <c r="B16" s="79">
        <v>560.79999999999995</v>
      </c>
      <c r="C16" s="79">
        <v>74.408000000000001</v>
      </c>
      <c r="D16" s="79">
        <v>9.2210000000000001</v>
      </c>
      <c r="E16" s="79">
        <v>625.98699999999997</v>
      </c>
      <c r="F16" s="57">
        <v>0.89586524959783509</v>
      </c>
    </row>
    <row r="17" spans="1:6" x14ac:dyDescent="0.35">
      <c r="A17" s="30">
        <v>2004</v>
      </c>
      <c r="B17" s="79">
        <v>635.29999999999995</v>
      </c>
      <c r="C17" s="79">
        <v>69.075000000000003</v>
      </c>
      <c r="D17" s="79">
        <v>10.242000000000001</v>
      </c>
      <c r="E17" s="79">
        <v>694.13300000000004</v>
      </c>
      <c r="F17" s="57">
        <v>0.91524246794202269</v>
      </c>
    </row>
    <row r="18" spans="1:6" x14ac:dyDescent="0.35">
      <c r="A18" s="30">
        <v>2005</v>
      </c>
      <c r="B18" s="79">
        <v>622.70000000000005</v>
      </c>
      <c r="C18" s="79">
        <v>46.021999999999998</v>
      </c>
      <c r="D18" s="79">
        <v>5.7949999999999999</v>
      </c>
      <c r="E18" s="79">
        <v>662.92700000000002</v>
      </c>
      <c r="F18" s="57">
        <v>0.93931911055063377</v>
      </c>
    </row>
    <row r="19" spans="1:6" x14ac:dyDescent="0.35">
      <c r="A19" s="30">
        <v>2006</v>
      </c>
      <c r="B19" s="79">
        <v>525.29999999999995</v>
      </c>
      <c r="C19" s="79">
        <v>49.680999999999997</v>
      </c>
      <c r="D19" s="79">
        <v>20.567</v>
      </c>
      <c r="E19" s="79">
        <v>554.41399999999999</v>
      </c>
      <c r="F19" s="57">
        <v>0.94748689607405301</v>
      </c>
    </row>
    <row r="20" spans="1:6" x14ac:dyDescent="0.35">
      <c r="A20" s="30">
        <v>2007</v>
      </c>
      <c r="B20" s="79">
        <v>534.70000000000005</v>
      </c>
      <c r="C20" s="79">
        <v>51.258000000000003</v>
      </c>
      <c r="D20" s="79">
        <v>14.234</v>
      </c>
      <c r="E20" s="79">
        <v>571.72400000000005</v>
      </c>
      <c r="F20" s="57">
        <v>0.93524148015475994</v>
      </c>
    </row>
    <row r="21" spans="1:6" x14ac:dyDescent="0.35">
      <c r="A21" s="30">
        <v>2008</v>
      </c>
      <c r="B21" s="79">
        <v>558.20000000000005</v>
      </c>
      <c r="C21" s="79">
        <v>60.761000000000003</v>
      </c>
      <c r="D21" s="79">
        <v>4.4980000000000002</v>
      </c>
      <c r="E21" s="79">
        <v>614.46299999999997</v>
      </c>
      <c r="F21" s="57">
        <v>0.90843549570926163</v>
      </c>
    </row>
    <row r="22" spans="1:6" x14ac:dyDescent="0.35">
      <c r="A22" s="30">
        <v>2009</v>
      </c>
      <c r="B22" s="79">
        <v>568.5</v>
      </c>
      <c r="C22" s="79">
        <v>56.314999999999998</v>
      </c>
      <c r="D22" s="79">
        <v>3.3119999999999998</v>
      </c>
      <c r="E22" s="79">
        <v>621.50300000000004</v>
      </c>
      <c r="F22" s="57">
        <v>0.91471803032326471</v>
      </c>
    </row>
    <row r="23" spans="1:6" x14ac:dyDescent="0.35">
      <c r="A23" s="30">
        <v>2010</v>
      </c>
      <c r="B23" s="79">
        <v>542.9</v>
      </c>
      <c r="C23" s="79">
        <v>58.664999999999999</v>
      </c>
      <c r="D23" s="79">
        <v>3.9729999999999999</v>
      </c>
      <c r="E23" s="79">
        <v>597.59199999999998</v>
      </c>
      <c r="F23" s="57">
        <v>0.90847936384690553</v>
      </c>
    </row>
    <row r="24" spans="1:6" x14ac:dyDescent="0.35">
      <c r="A24" s="30">
        <v>2011</v>
      </c>
      <c r="B24" s="79">
        <v>584</v>
      </c>
      <c r="C24" s="79">
        <v>61.959000000000003</v>
      </c>
      <c r="D24" s="79">
        <v>6.8019999999999996</v>
      </c>
      <c r="E24" s="79">
        <v>639.15700000000004</v>
      </c>
      <c r="F24" s="57">
        <v>0.91370351885374013</v>
      </c>
    </row>
    <row r="25" spans="1:6" x14ac:dyDescent="0.35">
      <c r="A25" s="30">
        <v>2012</v>
      </c>
      <c r="B25" s="79">
        <v>549.4</v>
      </c>
      <c r="C25" s="79">
        <v>50.100999999999999</v>
      </c>
      <c r="D25" s="79">
        <v>11.657999999999999</v>
      </c>
      <c r="E25" s="79">
        <v>587.84299999999996</v>
      </c>
      <c r="F25" s="57">
        <v>0.93460328693205497</v>
      </c>
    </row>
    <row r="26" spans="1:6" x14ac:dyDescent="0.35">
      <c r="A26" s="30">
        <v>2013</v>
      </c>
      <c r="B26" s="79">
        <v>551.70000000000005</v>
      </c>
      <c r="C26" s="79">
        <v>47.749000000000002</v>
      </c>
      <c r="D26" s="79">
        <v>10.146000000000001</v>
      </c>
      <c r="E26" s="79">
        <v>589.303</v>
      </c>
      <c r="F26" s="57">
        <v>0.93619072022372196</v>
      </c>
    </row>
    <row r="27" spans="1:6" x14ac:dyDescent="0.35">
      <c r="A27" s="30">
        <v>2014</v>
      </c>
      <c r="B27" s="79">
        <v>551.6</v>
      </c>
      <c r="C27" s="79">
        <v>55.119</v>
      </c>
      <c r="D27" s="79">
        <v>10.661</v>
      </c>
      <c r="E27" s="79">
        <v>596.05799999999999</v>
      </c>
      <c r="F27" s="57">
        <v>0.92541329870583067</v>
      </c>
    </row>
    <row r="28" spans="1:6" x14ac:dyDescent="0.35">
      <c r="A28" s="30">
        <v>2015</v>
      </c>
      <c r="B28" s="79">
        <v>525.20000000000005</v>
      </c>
      <c r="C28" s="79">
        <v>50.494999999999997</v>
      </c>
      <c r="D28" s="79">
        <v>7.32</v>
      </c>
      <c r="E28" s="79">
        <v>568.375</v>
      </c>
      <c r="F28" s="57">
        <v>0.9240378271387728</v>
      </c>
    </row>
    <row r="29" spans="1:6" x14ac:dyDescent="0.35">
      <c r="A29" s="30">
        <v>2016</v>
      </c>
      <c r="B29" s="79">
        <v>551.5</v>
      </c>
      <c r="C29" s="79">
        <v>48.258000000000003</v>
      </c>
      <c r="D29" s="79">
        <v>10.688000000000001</v>
      </c>
      <c r="E29" s="79">
        <v>589.07000000000005</v>
      </c>
      <c r="F29" s="57">
        <v>0.93622150168910312</v>
      </c>
    </row>
    <row r="30" spans="1:6" x14ac:dyDescent="0.35">
      <c r="A30" s="30">
        <v>2017</v>
      </c>
      <c r="B30" s="79">
        <v>527</v>
      </c>
      <c r="C30" s="79">
        <v>42.058</v>
      </c>
      <c r="D30" s="79">
        <v>6.3280000000000003</v>
      </c>
      <c r="E30" s="79">
        <v>562.73</v>
      </c>
      <c r="F30" s="57">
        <v>0.93650596200664615</v>
      </c>
    </row>
    <row r="31" spans="1:6" x14ac:dyDescent="0.35">
      <c r="A31" s="30">
        <v>2018</v>
      </c>
      <c r="B31" s="79">
        <v>449.1</v>
      </c>
      <c r="C31" s="79">
        <v>41.853999999999999</v>
      </c>
      <c r="D31" s="79">
        <v>5.9770000000000003</v>
      </c>
      <c r="E31" s="79">
        <v>484.97699999999998</v>
      </c>
      <c r="F31" s="57">
        <v>0.92602329595011723</v>
      </c>
    </row>
    <row r="32" spans="1:6" x14ac:dyDescent="0.35">
      <c r="A32" s="30">
        <v>2019</v>
      </c>
      <c r="B32" s="79">
        <v>537</v>
      </c>
      <c r="C32" s="79">
        <v>46.171999999999997</v>
      </c>
      <c r="D32" s="79">
        <v>0.73099999999999998</v>
      </c>
      <c r="E32" s="79">
        <v>582.44100000000003</v>
      </c>
      <c r="F32" s="57">
        <v>0.92198179729792373</v>
      </c>
    </row>
    <row r="33" spans="1:6" x14ac:dyDescent="0.35">
      <c r="A33" s="30">
        <v>2020</v>
      </c>
      <c r="B33" s="79">
        <v>536.6</v>
      </c>
      <c r="C33" s="79">
        <v>34.534999999999997</v>
      </c>
      <c r="D33" s="79">
        <v>9.84</v>
      </c>
      <c r="E33" s="79">
        <v>561.29499999999996</v>
      </c>
      <c r="F33" s="57">
        <v>0.95600352755681062</v>
      </c>
    </row>
    <row r="34" spans="1:6" x14ac:dyDescent="0.35">
      <c r="A34" s="30">
        <v>2021</v>
      </c>
      <c r="B34" s="79">
        <v>456.9</v>
      </c>
      <c r="C34" s="79">
        <v>35.42</v>
      </c>
      <c r="D34" s="79">
        <v>8.6289999999999996</v>
      </c>
      <c r="E34" s="79">
        <v>483.69099999999997</v>
      </c>
      <c r="F34" s="57">
        <v>0.94461133244157947</v>
      </c>
    </row>
    <row r="35" spans="1:6" x14ac:dyDescent="0.35">
      <c r="A35" s="30">
        <v>2022</v>
      </c>
      <c r="B35" s="79">
        <v>499.9</v>
      </c>
      <c r="C35" s="79">
        <v>46.968000000000004</v>
      </c>
      <c r="D35" s="79">
        <v>7.1459999999999999</v>
      </c>
      <c r="E35" s="79">
        <v>539.72199999999998</v>
      </c>
      <c r="F35" s="57">
        <v>0.92621757126817139</v>
      </c>
    </row>
    <row r="36" spans="1:6" x14ac:dyDescent="0.35">
      <c r="A36" s="30">
        <v>2023</v>
      </c>
      <c r="B36" s="79">
        <v>458.9</v>
      </c>
      <c r="C36" s="79">
        <v>29.713999999999999</v>
      </c>
      <c r="D36" s="79">
        <v>16.956</v>
      </c>
      <c r="E36" s="79">
        <v>471.65800000000002</v>
      </c>
      <c r="F36" s="57">
        <v>0.97295073973090673</v>
      </c>
    </row>
    <row r="37" spans="1:6" x14ac:dyDescent="0.35">
      <c r="A37" s="30">
        <v>2024</v>
      </c>
      <c r="B37" s="79">
        <v>476.5</v>
      </c>
      <c r="C37" s="79">
        <v>61.284999999999997</v>
      </c>
      <c r="D37" s="79">
        <v>20.062999999999999</v>
      </c>
      <c r="E37" s="79">
        <v>517.72199999999998</v>
      </c>
      <c r="F37" s="57">
        <v>0.9203781179861007</v>
      </c>
    </row>
    <row r="38" spans="1:6" x14ac:dyDescent="0.35">
      <c r="A38" s="30">
        <v>2025</v>
      </c>
      <c r="B38" s="79">
        <v>546</v>
      </c>
      <c r="C38" s="79">
        <v>71.566999999999993</v>
      </c>
      <c r="D38" s="79">
        <v>9.5670000000000002</v>
      </c>
      <c r="E38" s="79">
        <v>608</v>
      </c>
      <c r="F38" s="57">
        <v>0.89802631578947367</v>
      </c>
    </row>
    <row r="39" spans="1:6" x14ac:dyDescent="0.35">
      <c r="A39" s="30">
        <v>2026</v>
      </c>
      <c r="B39" s="31"/>
      <c r="C39" s="31"/>
      <c r="D39" s="31"/>
      <c r="E39" s="31"/>
      <c r="F39" s="57"/>
    </row>
    <row r="40" spans="1:6" x14ac:dyDescent="0.35">
      <c r="A40" s="30">
        <v>2027</v>
      </c>
      <c r="B40" s="31"/>
      <c r="C40" s="31"/>
      <c r="D40" s="31"/>
      <c r="E40" s="31"/>
      <c r="F40" s="57"/>
    </row>
    <row r="41" spans="1:6" x14ac:dyDescent="0.35">
      <c r="A41" s="30">
        <v>2028</v>
      </c>
      <c r="B41" s="31"/>
      <c r="C41" s="31"/>
      <c r="D41" s="31"/>
      <c r="E41" s="31"/>
      <c r="F41" s="57"/>
    </row>
    <row r="42" spans="1:6" x14ac:dyDescent="0.35">
      <c r="A42" s="30">
        <v>2029</v>
      </c>
      <c r="B42" s="31"/>
      <c r="C42" s="31"/>
      <c r="D42" s="31"/>
      <c r="E42" s="31"/>
      <c r="F42" s="57"/>
    </row>
    <row r="43" spans="1:6" x14ac:dyDescent="0.35">
      <c r="A43" s="30">
        <v>2030</v>
      </c>
      <c r="B43" s="31"/>
      <c r="C43" s="31"/>
      <c r="D43" s="31"/>
      <c r="E43" s="31"/>
      <c r="F43" s="57"/>
    </row>
    <row r="44" spans="1:6" x14ac:dyDescent="0.35">
      <c r="A44" s="30">
        <v>2031</v>
      </c>
      <c r="B44" s="31"/>
      <c r="C44" s="31"/>
      <c r="D44" s="31"/>
      <c r="E44" s="31"/>
      <c r="F44" s="57"/>
    </row>
    <row r="45" spans="1:6" x14ac:dyDescent="0.35">
      <c r="A45" s="30">
        <v>2032</v>
      </c>
      <c r="B45" s="31"/>
      <c r="C45" s="31"/>
      <c r="D45" s="31"/>
      <c r="E45" s="31"/>
      <c r="F45" s="57"/>
    </row>
    <row r="46" spans="1:6" x14ac:dyDescent="0.35">
      <c r="A46" s="30">
        <v>2033</v>
      </c>
      <c r="B46" s="31"/>
      <c r="C46" s="31"/>
      <c r="D46" s="31"/>
      <c r="E46" s="31"/>
      <c r="F46" s="57"/>
    </row>
    <row r="47" spans="1:6" x14ac:dyDescent="0.35">
      <c r="A47" s="30">
        <v>2034</v>
      </c>
      <c r="B47" s="31"/>
      <c r="C47" s="31"/>
      <c r="D47" s="31"/>
      <c r="E47" s="31"/>
      <c r="F47" s="57"/>
    </row>
    <row r="48" spans="1:6" x14ac:dyDescent="0.35">
      <c r="A48" s="30">
        <v>2035</v>
      </c>
      <c r="B48" s="31"/>
      <c r="C48" s="31"/>
      <c r="D48" s="31"/>
      <c r="E48" s="31"/>
      <c r="F48" s="57">
        <v>1</v>
      </c>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53539-FE15-4304-9E2A-798BB5938678}">
  <dimension ref="A1:AF48"/>
  <sheetViews>
    <sheetView zoomScaleNormal="100" workbookViewId="0"/>
  </sheetViews>
  <sheetFormatPr defaultColWidth="8.58203125" defaultRowHeight="15.5" x14ac:dyDescent="0.35"/>
  <cols>
    <col min="1" max="1" width="10.25" style="15" customWidth="1"/>
    <col min="2" max="2" width="13.83203125" style="15" customWidth="1"/>
    <col min="3" max="3" width="10.58203125" style="15" customWidth="1"/>
    <col min="4" max="4" width="12.08203125" style="15" customWidth="1"/>
    <col min="5" max="5" width="20.58203125" style="15" customWidth="1"/>
    <col min="6" max="6" width="22.08203125" style="15" customWidth="1"/>
    <col min="7" max="16384" width="8.58203125" style="15"/>
  </cols>
  <sheetData>
    <row r="1" spans="1:32" x14ac:dyDescent="0.35">
      <c r="A1" s="1" t="s">
        <v>115</v>
      </c>
    </row>
    <row r="3" spans="1:32" x14ac:dyDescent="0.35">
      <c r="A3" s="15" t="s">
        <v>52</v>
      </c>
    </row>
    <row r="5" spans="1:32" x14ac:dyDescent="0.35">
      <c r="A5" s="15" t="s">
        <v>101</v>
      </c>
      <c r="B5" s="3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row>
    <row r="6" spans="1:32" x14ac:dyDescent="0.35">
      <c r="A6" s="58"/>
      <c r="B6" s="37"/>
      <c r="C6" s="37"/>
      <c r="D6" s="37"/>
      <c r="E6" s="37"/>
      <c r="F6" s="37"/>
      <c r="G6" s="52"/>
      <c r="H6" s="52"/>
      <c r="I6" s="52"/>
      <c r="J6" s="52"/>
      <c r="K6" s="52"/>
      <c r="L6" s="52"/>
      <c r="M6" s="52"/>
      <c r="N6" s="52"/>
      <c r="O6" s="52"/>
      <c r="P6" s="52"/>
      <c r="Q6" s="52"/>
      <c r="R6" s="52"/>
      <c r="S6" s="52"/>
      <c r="T6" s="52"/>
      <c r="U6" s="52"/>
      <c r="V6" s="52"/>
      <c r="W6" s="52"/>
      <c r="X6" s="52"/>
      <c r="Y6" s="52"/>
      <c r="Z6" s="52"/>
      <c r="AA6" s="52"/>
      <c r="AB6" s="52"/>
      <c r="AC6" s="52"/>
      <c r="AD6" s="52"/>
      <c r="AE6" s="52"/>
      <c r="AF6" s="52"/>
    </row>
    <row r="7" spans="1:32" x14ac:dyDescent="0.35">
      <c r="A7" s="29" t="s">
        <v>4</v>
      </c>
      <c r="B7" s="29" t="s">
        <v>0</v>
      </c>
      <c r="C7" s="29" t="s">
        <v>1</v>
      </c>
      <c r="D7" s="29" t="s">
        <v>2</v>
      </c>
      <c r="E7" s="29" t="s">
        <v>3</v>
      </c>
      <c r="F7" s="29" t="s">
        <v>6</v>
      </c>
      <c r="G7" s="52"/>
      <c r="H7" s="52"/>
      <c r="I7" s="52"/>
      <c r="J7" s="52"/>
      <c r="K7" s="52"/>
      <c r="L7" s="52"/>
      <c r="M7" s="52"/>
      <c r="N7" s="52"/>
      <c r="O7" s="52"/>
      <c r="P7" s="52"/>
      <c r="Q7" s="52"/>
      <c r="R7" s="52"/>
      <c r="S7" s="52"/>
      <c r="T7" s="52"/>
      <c r="U7" s="52"/>
      <c r="V7" s="52"/>
      <c r="W7" s="52"/>
      <c r="X7" s="52"/>
      <c r="Y7" s="52"/>
      <c r="Z7" s="52"/>
      <c r="AA7" s="52"/>
      <c r="AB7" s="52"/>
      <c r="AC7" s="52"/>
      <c r="AD7" s="52"/>
      <c r="AE7" s="52"/>
      <c r="AF7" s="52"/>
    </row>
    <row r="8" spans="1:32" x14ac:dyDescent="0.35">
      <c r="A8" s="30">
        <v>1995</v>
      </c>
      <c r="B8" s="79">
        <v>282.3</v>
      </c>
      <c r="C8" s="31">
        <v>1.909</v>
      </c>
      <c r="D8" s="31">
        <v>8.9999999999999993E-3</v>
      </c>
      <c r="E8" s="79">
        <v>284.2</v>
      </c>
      <c r="F8" s="57">
        <v>0.99331456720619282</v>
      </c>
      <c r="G8" s="52"/>
      <c r="H8" s="52"/>
      <c r="I8" s="52"/>
      <c r="J8" s="52"/>
      <c r="K8" s="52"/>
      <c r="L8" s="52"/>
      <c r="M8" s="52"/>
      <c r="N8" s="52"/>
      <c r="O8" s="52"/>
      <c r="P8" s="52"/>
      <c r="Q8" s="52"/>
      <c r="R8" s="52"/>
      <c r="S8" s="52"/>
      <c r="T8" s="52"/>
      <c r="U8" s="52"/>
      <c r="V8" s="52"/>
      <c r="W8" s="52"/>
      <c r="X8" s="52"/>
      <c r="Y8" s="52"/>
      <c r="Z8" s="52"/>
      <c r="AA8" s="52"/>
      <c r="AB8" s="52"/>
      <c r="AC8" s="52"/>
      <c r="AD8" s="52"/>
      <c r="AE8" s="52"/>
      <c r="AF8" s="52"/>
    </row>
    <row r="9" spans="1:32" x14ac:dyDescent="0.35">
      <c r="A9" s="30">
        <v>1996</v>
      </c>
      <c r="B9" s="79">
        <v>347.7</v>
      </c>
      <c r="C9" s="31">
        <v>0.28499999999999998</v>
      </c>
      <c r="D9" s="31">
        <v>0</v>
      </c>
      <c r="E9" s="79">
        <v>347.98500000000001</v>
      </c>
      <c r="F9" s="57">
        <v>0.99918099918099923</v>
      </c>
      <c r="G9" s="52"/>
      <c r="H9" s="52"/>
      <c r="I9" s="52"/>
      <c r="J9" s="52"/>
      <c r="K9" s="52"/>
      <c r="L9" s="52"/>
      <c r="M9" s="52"/>
      <c r="N9" s="52"/>
      <c r="O9" s="52"/>
      <c r="P9" s="52"/>
      <c r="Q9" s="52"/>
      <c r="R9" s="52"/>
      <c r="S9" s="52"/>
      <c r="T9" s="52"/>
      <c r="U9" s="52"/>
      <c r="V9" s="52"/>
      <c r="W9" s="52"/>
      <c r="X9" s="52"/>
      <c r="Y9" s="52"/>
      <c r="Z9" s="52"/>
      <c r="AA9" s="52"/>
      <c r="AB9" s="52"/>
      <c r="AC9" s="52"/>
      <c r="AD9" s="52"/>
      <c r="AE9" s="52"/>
      <c r="AF9" s="52"/>
    </row>
    <row r="10" spans="1:32" x14ac:dyDescent="0.35">
      <c r="A10" s="30">
        <v>1997</v>
      </c>
      <c r="B10" s="79">
        <v>339.8</v>
      </c>
      <c r="C10" s="31">
        <v>3.4000000000000002E-2</v>
      </c>
      <c r="D10" s="31">
        <v>4.9000000000000002E-2</v>
      </c>
      <c r="E10" s="79">
        <v>339.78500000000003</v>
      </c>
      <c r="F10" s="57">
        <v>1.0000441455626352</v>
      </c>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row>
    <row r="11" spans="1:32" x14ac:dyDescent="0.35">
      <c r="A11" s="30">
        <v>1998</v>
      </c>
      <c r="B11" s="79">
        <v>406.4</v>
      </c>
      <c r="C11" s="31">
        <v>0</v>
      </c>
      <c r="D11" s="31">
        <v>2.5179999999999998</v>
      </c>
      <c r="E11" s="79">
        <v>403.88200000000001</v>
      </c>
      <c r="F11" s="57">
        <v>1.0062344942334642</v>
      </c>
    </row>
    <row r="12" spans="1:32" x14ac:dyDescent="0.35">
      <c r="A12" s="30">
        <v>1999</v>
      </c>
      <c r="B12" s="79">
        <v>315.60000000000002</v>
      </c>
      <c r="C12" s="31">
        <v>0.151</v>
      </c>
      <c r="D12" s="31">
        <v>0</v>
      </c>
      <c r="E12" s="79">
        <v>315.75099999999998</v>
      </c>
      <c r="F12" s="57">
        <v>0.99952177506959594</v>
      </c>
    </row>
    <row r="13" spans="1:32" x14ac:dyDescent="0.35">
      <c r="A13" s="30">
        <v>2000</v>
      </c>
      <c r="B13" s="79">
        <v>325.7</v>
      </c>
      <c r="C13" s="31">
        <v>0.48599999999999999</v>
      </c>
      <c r="D13" s="31">
        <v>0</v>
      </c>
      <c r="E13" s="79">
        <v>326.18599999999998</v>
      </c>
      <c r="F13" s="57">
        <v>0.99851005254670644</v>
      </c>
    </row>
    <row r="14" spans="1:32" x14ac:dyDescent="0.35">
      <c r="A14" s="30">
        <v>2001</v>
      </c>
      <c r="B14" s="79">
        <v>303.10000000000002</v>
      </c>
      <c r="C14" s="31">
        <v>1.736</v>
      </c>
      <c r="D14" s="31">
        <v>2E-3</v>
      </c>
      <c r="E14" s="79">
        <v>304.834</v>
      </c>
      <c r="F14" s="57">
        <v>0.9943116581483693</v>
      </c>
    </row>
    <row r="15" spans="1:32" x14ac:dyDescent="0.35">
      <c r="A15" s="30">
        <v>2002</v>
      </c>
      <c r="B15" s="79">
        <v>301.05</v>
      </c>
      <c r="C15" s="31">
        <v>0.42299999999999999</v>
      </c>
      <c r="D15" s="31">
        <v>0</v>
      </c>
      <c r="E15" s="79">
        <v>301.47300000000001</v>
      </c>
      <c r="F15" s="57">
        <v>0.9985968892736663</v>
      </c>
    </row>
    <row r="16" spans="1:32" x14ac:dyDescent="0.35">
      <c r="A16" s="30">
        <v>2003</v>
      </c>
      <c r="B16" s="79">
        <v>296.3</v>
      </c>
      <c r="C16" s="31">
        <v>1.6E-2</v>
      </c>
      <c r="D16" s="31">
        <v>0</v>
      </c>
      <c r="E16" s="79">
        <v>296.31599999999997</v>
      </c>
      <c r="F16" s="57">
        <v>0.99994600359076125</v>
      </c>
    </row>
    <row r="17" spans="1:6" x14ac:dyDescent="0.35">
      <c r="A17" s="30">
        <v>2004</v>
      </c>
      <c r="B17" s="79">
        <v>343.8</v>
      </c>
      <c r="C17" s="31">
        <v>0.105</v>
      </c>
      <c r="D17" s="31">
        <v>2E-3</v>
      </c>
      <c r="E17" s="79">
        <v>343.90300000000002</v>
      </c>
      <c r="F17" s="57">
        <v>0.99970049694245178</v>
      </c>
    </row>
    <row r="18" spans="1:6" x14ac:dyDescent="0.35">
      <c r="A18" s="30">
        <v>2005</v>
      </c>
      <c r="B18" s="79">
        <v>324.60000000000002</v>
      </c>
      <c r="C18" s="31">
        <v>0.219</v>
      </c>
      <c r="D18" s="31">
        <v>0.08</v>
      </c>
      <c r="E18" s="79">
        <v>324.73899999999998</v>
      </c>
      <c r="F18" s="57">
        <v>0.99957196394643077</v>
      </c>
    </row>
    <row r="19" spans="1:6" x14ac:dyDescent="0.35">
      <c r="A19" s="30">
        <v>2006</v>
      </c>
      <c r="B19" s="79">
        <v>252.5</v>
      </c>
      <c r="C19" s="31">
        <v>1E-3</v>
      </c>
      <c r="D19" s="31">
        <v>0.92</v>
      </c>
      <c r="E19" s="79">
        <v>251.58099999999999</v>
      </c>
      <c r="F19" s="57">
        <v>1.0036528990663047</v>
      </c>
    </row>
    <row r="20" spans="1:6" x14ac:dyDescent="0.35">
      <c r="A20" s="30">
        <v>2007</v>
      </c>
      <c r="B20" s="79">
        <v>254.3</v>
      </c>
      <c r="C20" s="31">
        <v>3.0000000000000001E-3</v>
      </c>
      <c r="D20" s="31">
        <v>1.677</v>
      </c>
      <c r="E20" s="79">
        <v>252.626</v>
      </c>
      <c r="F20" s="57">
        <v>1.0066263963329189</v>
      </c>
    </row>
    <row r="21" spans="1:6" x14ac:dyDescent="0.35">
      <c r="A21" s="30">
        <v>2008</v>
      </c>
      <c r="B21" s="79">
        <v>295</v>
      </c>
      <c r="C21" s="31">
        <v>7.79</v>
      </c>
      <c r="D21" s="31">
        <v>2.7E-2</v>
      </c>
      <c r="E21" s="79">
        <v>302.76299999999998</v>
      </c>
      <c r="F21" s="57">
        <v>0.97435948249951287</v>
      </c>
    </row>
    <row r="22" spans="1:6" x14ac:dyDescent="0.35">
      <c r="A22" s="30">
        <v>2009</v>
      </c>
      <c r="B22" s="79">
        <v>289.39999999999998</v>
      </c>
      <c r="C22" s="31">
        <v>0</v>
      </c>
      <c r="D22" s="31">
        <v>0</v>
      </c>
      <c r="E22" s="79">
        <v>289.39999999999998</v>
      </c>
      <c r="F22" s="57">
        <v>1</v>
      </c>
    </row>
    <row r="23" spans="1:6" x14ac:dyDescent="0.35">
      <c r="A23" s="30">
        <v>2010</v>
      </c>
      <c r="B23" s="79">
        <v>273.39999999999998</v>
      </c>
      <c r="C23" s="31">
        <v>1E-3</v>
      </c>
      <c r="D23" s="31">
        <v>2E-3</v>
      </c>
      <c r="E23" s="79">
        <v>273.399</v>
      </c>
      <c r="F23" s="57">
        <v>1.0000036576578553</v>
      </c>
    </row>
    <row r="24" spans="1:6" x14ac:dyDescent="0.35">
      <c r="A24" s="30">
        <v>2011</v>
      </c>
      <c r="B24" s="79">
        <v>298</v>
      </c>
      <c r="C24" s="31">
        <v>2.3E-2</v>
      </c>
      <c r="D24" s="31">
        <v>2.3E-2</v>
      </c>
      <c r="E24" s="79">
        <v>298</v>
      </c>
      <c r="F24" s="57">
        <v>1</v>
      </c>
    </row>
    <row r="25" spans="1:6" x14ac:dyDescent="0.35">
      <c r="A25" s="30">
        <v>2012</v>
      </c>
      <c r="B25" s="79">
        <v>256</v>
      </c>
      <c r="C25" s="31">
        <v>2.1999999999999999E-2</v>
      </c>
      <c r="D25" s="31">
        <v>0.109</v>
      </c>
      <c r="E25" s="79">
        <v>255.91300000000001</v>
      </c>
      <c r="F25" s="57">
        <v>1.0003399592830375</v>
      </c>
    </row>
    <row r="26" spans="1:6" x14ac:dyDescent="0.35">
      <c r="A26" s="30">
        <v>2013</v>
      </c>
      <c r="B26" s="79">
        <v>254.4</v>
      </c>
      <c r="C26" s="31">
        <v>0.748</v>
      </c>
      <c r="D26" s="31">
        <v>0.14599999999999999</v>
      </c>
      <c r="E26" s="79">
        <v>255.00200000000001</v>
      </c>
      <c r="F26" s="57">
        <v>0.99763923420208467</v>
      </c>
    </row>
    <row r="27" spans="1:6" x14ac:dyDescent="0.35">
      <c r="A27" s="30">
        <v>2014</v>
      </c>
      <c r="B27" s="79">
        <v>270.5</v>
      </c>
      <c r="C27" s="31">
        <v>1.0509999999999999</v>
      </c>
      <c r="D27" s="31">
        <v>0</v>
      </c>
      <c r="E27" s="79">
        <v>271.55099999999999</v>
      </c>
      <c r="F27" s="57">
        <v>0.99612964047269204</v>
      </c>
    </row>
    <row r="28" spans="1:6" x14ac:dyDescent="0.35">
      <c r="A28" s="30">
        <v>2015</v>
      </c>
      <c r="B28" s="79">
        <v>277.3</v>
      </c>
      <c r="C28" s="31">
        <v>1.0660000000000001</v>
      </c>
      <c r="D28" s="31">
        <v>0</v>
      </c>
      <c r="E28" s="79">
        <v>278.36599999999999</v>
      </c>
      <c r="F28" s="57">
        <v>0.99617050932944395</v>
      </c>
    </row>
    <row r="29" spans="1:6" x14ac:dyDescent="0.35">
      <c r="A29" s="30">
        <v>2016</v>
      </c>
      <c r="B29" s="79">
        <v>309.8</v>
      </c>
      <c r="C29" s="31">
        <v>0.99099999999999999</v>
      </c>
      <c r="D29" s="31">
        <v>1E-3</v>
      </c>
      <c r="E29" s="79">
        <v>310.79000000000002</v>
      </c>
      <c r="F29" s="57">
        <v>0.99681456932333734</v>
      </c>
    </row>
    <row r="30" spans="1:6" x14ac:dyDescent="0.35">
      <c r="A30" s="30">
        <v>2017</v>
      </c>
      <c r="B30" s="79">
        <v>325.5</v>
      </c>
      <c r="C30" s="31">
        <v>1.274</v>
      </c>
      <c r="D30" s="31">
        <v>0</v>
      </c>
      <c r="E30" s="79">
        <v>326.774</v>
      </c>
      <c r="F30" s="57">
        <v>0.99610128100766893</v>
      </c>
    </row>
    <row r="31" spans="1:6" x14ac:dyDescent="0.35">
      <c r="A31" s="30">
        <v>2018</v>
      </c>
      <c r="B31" s="79">
        <v>273.89999999999998</v>
      </c>
      <c r="C31" s="31">
        <v>6.9580000000000002</v>
      </c>
      <c r="D31" s="31">
        <v>0.40699999999999997</v>
      </c>
      <c r="E31" s="79">
        <v>280.45100000000002</v>
      </c>
      <c r="F31" s="57">
        <v>0.97664119578821251</v>
      </c>
    </row>
    <row r="32" spans="1:6" x14ac:dyDescent="0.35">
      <c r="A32" s="30">
        <v>2019</v>
      </c>
      <c r="B32" s="79">
        <v>309.89999999999998</v>
      </c>
      <c r="C32" s="31">
        <v>5.3710000000000004</v>
      </c>
      <c r="D32" s="31">
        <v>0.57099999999999995</v>
      </c>
      <c r="E32" s="79">
        <v>314.7</v>
      </c>
      <c r="F32" s="57">
        <v>0.98474737845567206</v>
      </c>
    </row>
    <row r="33" spans="1:6" x14ac:dyDescent="0.35">
      <c r="A33" s="30">
        <v>2020</v>
      </c>
      <c r="B33" s="79">
        <v>340.6</v>
      </c>
      <c r="C33" s="31">
        <v>3.8809999999999998</v>
      </c>
      <c r="D33" s="31">
        <v>0.49</v>
      </c>
      <c r="E33" s="79">
        <v>343.99099999999999</v>
      </c>
      <c r="F33" s="57">
        <v>0.9901421839524871</v>
      </c>
    </row>
    <row r="34" spans="1:6" x14ac:dyDescent="0.35">
      <c r="A34" s="30">
        <v>2021</v>
      </c>
      <c r="B34" s="79">
        <v>368.6</v>
      </c>
      <c r="C34" s="31">
        <v>1.274</v>
      </c>
      <c r="D34" s="31">
        <v>0.39500000000000002</v>
      </c>
      <c r="E34" s="79">
        <v>369.47899999999998</v>
      </c>
      <c r="F34" s="57">
        <v>0.99762097439908626</v>
      </c>
    </row>
    <row r="35" spans="1:6" x14ac:dyDescent="0.35">
      <c r="A35" s="30">
        <v>2022</v>
      </c>
      <c r="B35" s="79">
        <v>352.3</v>
      </c>
      <c r="C35" s="31">
        <v>0.56599999999999995</v>
      </c>
      <c r="D35" s="31">
        <v>1.0780000000000001</v>
      </c>
      <c r="E35" s="79">
        <v>351.78800000000001</v>
      </c>
      <c r="F35" s="57">
        <v>1.0014554220155321</v>
      </c>
    </row>
    <row r="36" spans="1:6" x14ac:dyDescent="0.35">
      <c r="A36" s="30">
        <v>2023</v>
      </c>
      <c r="B36" s="79">
        <v>351</v>
      </c>
      <c r="C36" s="31">
        <v>1.2869999999999999</v>
      </c>
      <c r="D36" s="31">
        <v>0.49</v>
      </c>
      <c r="E36" s="79">
        <v>351.79700000000003</v>
      </c>
      <c r="F36" s="57">
        <v>0.99773448892401018</v>
      </c>
    </row>
    <row r="37" spans="1:6" x14ac:dyDescent="0.35">
      <c r="A37" s="30">
        <v>2024</v>
      </c>
      <c r="B37" s="79">
        <v>404</v>
      </c>
      <c r="C37" s="31">
        <v>0.63700000000000001</v>
      </c>
      <c r="D37" s="31">
        <v>0</v>
      </c>
      <c r="E37" s="79">
        <v>404.637</v>
      </c>
      <c r="F37" s="57">
        <v>0.99842574949893359</v>
      </c>
    </row>
    <row r="38" spans="1:6" x14ac:dyDescent="0.35">
      <c r="A38" s="30">
        <v>2025</v>
      </c>
      <c r="B38" s="79">
        <v>454.6</v>
      </c>
      <c r="C38" s="31">
        <v>0.26</v>
      </c>
      <c r="D38" s="31">
        <v>1.4E-2</v>
      </c>
      <c r="E38" s="79">
        <v>454.846</v>
      </c>
      <c r="F38" s="57">
        <v>0.9994591576049916</v>
      </c>
    </row>
    <row r="39" spans="1:6" x14ac:dyDescent="0.35">
      <c r="A39" s="30">
        <v>2026</v>
      </c>
      <c r="B39" s="22"/>
      <c r="C39" s="22"/>
      <c r="D39" s="22"/>
      <c r="E39" s="22"/>
      <c r="F39" s="57"/>
    </row>
    <row r="40" spans="1:6" x14ac:dyDescent="0.35">
      <c r="A40" s="30">
        <v>2027</v>
      </c>
      <c r="B40" s="22"/>
      <c r="C40" s="22"/>
      <c r="D40" s="22"/>
      <c r="E40" s="22"/>
      <c r="F40" s="57"/>
    </row>
    <row r="41" spans="1:6" x14ac:dyDescent="0.35">
      <c r="A41" s="30">
        <v>2028</v>
      </c>
      <c r="B41" s="22"/>
      <c r="C41" s="22"/>
      <c r="D41" s="22"/>
      <c r="E41" s="22"/>
      <c r="F41" s="57"/>
    </row>
    <row r="42" spans="1:6" x14ac:dyDescent="0.35">
      <c r="A42" s="30">
        <v>2029</v>
      </c>
      <c r="B42" s="22"/>
      <c r="C42" s="22"/>
      <c r="D42" s="22"/>
      <c r="E42" s="22"/>
      <c r="F42" s="57"/>
    </row>
    <row r="43" spans="1:6" x14ac:dyDescent="0.35">
      <c r="A43" s="30">
        <v>2030</v>
      </c>
      <c r="B43" s="22"/>
      <c r="C43" s="22"/>
      <c r="D43" s="22"/>
      <c r="E43" s="22"/>
      <c r="F43" s="57"/>
    </row>
    <row r="44" spans="1:6" x14ac:dyDescent="0.35">
      <c r="A44" s="30">
        <v>2031</v>
      </c>
      <c r="B44" s="22"/>
      <c r="C44" s="22"/>
      <c r="D44" s="22"/>
      <c r="E44" s="22"/>
      <c r="F44" s="57"/>
    </row>
    <row r="45" spans="1:6" x14ac:dyDescent="0.35">
      <c r="A45" s="30">
        <v>2032</v>
      </c>
      <c r="B45" s="22"/>
      <c r="C45" s="22"/>
      <c r="D45" s="22"/>
      <c r="E45" s="22"/>
      <c r="F45" s="57"/>
    </row>
    <row r="46" spans="1:6" x14ac:dyDescent="0.35">
      <c r="A46" s="30">
        <v>2033</v>
      </c>
      <c r="B46" s="22"/>
      <c r="C46" s="22"/>
      <c r="D46" s="22"/>
      <c r="E46" s="22"/>
      <c r="F46" s="57"/>
    </row>
    <row r="47" spans="1:6" x14ac:dyDescent="0.35">
      <c r="A47" s="30">
        <v>2034</v>
      </c>
      <c r="B47" s="22"/>
      <c r="C47" s="22"/>
      <c r="D47" s="22"/>
      <c r="E47" s="22"/>
      <c r="F47" s="57"/>
    </row>
    <row r="48" spans="1:6" x14ac:dyDescent="0.35">
      <c r="A48" s="30">
        <v>2035</v>
      </c>
      <c r="B48" s="22"/>
      <c r="C48" s="22"/>
      <c r="D48" s="22"/>
      <c r="E48" s="22"/>
      <c r="F48" s="57">
        <v>1.2</v>
      </c>
    </row>
  </sheetData>
  <phoneticPr fontId="12" type="noConversion"/>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FC1F1-0F9F-40C3-8740-A089E40F0A0A}">
  <dimension ref="A1:G48"/>
  <sheetViews>
    <sheetView topLeftCell="A34" zoomScaleNormal="100" workbookViewId="0">
      <selection activeCell="D4" sqref="D4"/>
    </sheetView>
  </sheetViews>
  <sheetFormatPr defaultColWidth="8.58203125" defaultRowHeight="15.5" x14ac:dyDescent="0.35"/>
  <cols>
    <col min="1" max="1" width="8.58203125" style="15"/>
    <col min="2" max="2" width="15.33203125" style="15" customWidth="1"/>
    <col min="3" max="3" width="12.83203125" style="15" customWidth="1"/>
    <col min="4" max="4" width="13.58203125" style="15" customWidth="1"/>
    <col min="5" max="5" width="19.33203125" style="15" customWidth="1"/>
    <col min="6" max="6" width="20.83203125" style="15" customWidth="1"/>
    <col min="7" max="16384" width="8.58203125" style="15"/>
  </cols>
  <sheetData>
    <row r="1" spans="1:6" x14ac:dyDescent="0.35">
      <c r="A1" s="1" t="s">
        <v>116</v>
      </c>
    </row>
    <row r="3" spans="1:6" x14ac:dyDescent="0.35">
      <c r="A3" s="15" t="s">
        <v>33</v>
      </c>
    </row>
    <row r="5" spans="1:6" x14ac:dyDescent="0.35">
      <c r="A5" s="15" t="s">
        <v>94</v>
      </c>
      <c r="B5" s="58"/>
      <c r="C5" s="58"/>
      <c r="D5" s="58"/>
      <c r="E5" s="58"/>
      <c r="F5" s="58"/>
    </row>
    <row r="6" spans="1:6" x14ac:dyDescent="0.35">
      <c r="A6" s="58"/>
      <c r="B6" s="37"/>
      <c r="C6" s="37"/>
      <c r="D6" s="37"/>
      <c r="E6" s="37"/>
      <c r="F6" s="37"/>
    </row>
    <row r="7" spans="1:6" x14ac:dyDescent="0.35">
      <c r="A7" s="29" t="s">
        <v>4</v>
      </c>
      <c r="B7" s="29" t="s">
        <v>0</v>
      </c>
      <c r="C7" s="29" t="s">
        <v>1</v>
      </c>
      <c r="D7" s="29" t="s">
        <v>2</v>
      </c>
      <c r="E7" s="29" t="s">
        <v>3</v>
      </c>
      <c r="F7" s="29" t="s">
        <v>6</v>
      </c>
    </row>
    <row r="8" spans="1:6" x14ac:dyDescent="0.35">
      <c r="A8" s="30">
        <v>1995</v>
      </c>
      <c r="B8" s="79">
        <v>366.92399999999998</v>
      </c>
      <c r="C8" s="79">
        <v>23.997</v>
      </c>
      <c r="D8" s="79">
        <v>5.6539999999999999</v>
      </c>
      <c r="E8" s="117">
        <v>348.58100000000002</v>
      </c>
      <c r="F8" s="57">
        <v>1.0526219157096914</v>
      </c>
    </row>
    <row r="9" spans="1:6" x14ac:dyDescent="0.35">
      <c r="A9" s="30">
        <v>1996</v>
      </c>
      <c r="B9" s="79">
        <v>382.48500000000001</v>
      </c>
      <c r="C9" s="79">
        <v>32.07</v>
      </c>
      <c r="D9" s="79">
        <v>8.3539999999999992</v>
      </c>
      <c r="E9" s="118">
        <v>358.76900000000001</v>
      </c>
      <c r="F9" s="57">
        <v>1.0661038161045129</v>
      </c>
    </row>
    <row r="10" spans="1:6" x14ac:dyDescent="0.35">
      <c r="A10" s="30">
        <v>1997</v>
      </c>
      <c r="B10" s="79">
        <v>398.44200000000001</v>
      </c>
      <c r="C10" s="79">
        <v>94.722999999999999</v>
      </c>
      <c r="D10" s="79">
        <v>10.704000000000001</v>
      </c>
      <c r="E10" s="117">
        <v>314.423</v>
      </c>
      <c r="F10" s="57">
        <v>1.2672164568113655</v>
      </c>
    </row>
    <row r="11" spans="1:6" x14ac:dyDescent="0.35">
      <c r="A11" s="30">
        <v>1998</v>
      </c>
      <c r="B11" s="79">
        <v>396.15300000000002</v>
      </c>
      <c r="C11" s="79">
        <v>55.606000000000002</v>
      </c>
      <c r="D11" s="79">
        <v>22.978000000000002</v>
      </c>
      <c r="E11" s="118">
        <v>363.52499999999998</v>
      </c>
      <c r="F11" s="57">
        <v>1.0897544873117393</v>
      </c>
    </row>
    <row r="12" spans="1:6" x14ac:dyDescent="0.35">
      <c r="A12" s="30">
        <v>1999</v>
      </c>
      <c r="B12" s="79">
        <v>426.57299999999998</v>
      </c>
      <c r="C12" s="79">
        <v>85.114000000000004</v>
      </c>
      <c r="D12" s="79">
        <v>18.331</v>
      </c>
      <c r="E12" s="117">
        <v>359.79</v>
      </c>
      <c r="F12" s="57">
        <v>1.1856166096889851</v>
      </c>
    </row>
    <row r="13" spans="1:6" x14ac:dyDescent="0.35">
      <c r="A13" s="30">
        <v>2000</v>
      </c>
      <c r="B13" s="79">
        <v>432.96100000000001</v>
      </c>
      <c r="C13" s="79">
        <v>108.74</v>
      </c>
      <c r="D13" s="79">
        <v>32.865000000000002</v>
      </c>
      <c r="E13" s="118">
        <v>357.08600000000001</v>
      </c>
      <c r="F13" s="57">
        <v>1.212483827425326</v>
      </c>
    </row>
    <row r="14" spans="1:6" x14ac:dyDescent="0.35">
      <c r="A14" s="30">
        <v>2001</v>
      </c>
      <c r="B14" s="79">
        <v>449.46199999999999</v>
      </c>
      <c r="C14" s="79">
        <v>109.753</v>
      </c>
      <c r="D14" s="79">
        <v>27.076000000000001</v>
      </c>
      <c r="E14" s="117">
        <v>366.78500000000003</v>
      </c>
      <c r="F14" s="57">
        <v>1.225409981324209</v>
      </c>
    </row>
    <row r="15" spans="1:6" x14ac:dyDescent="0.35">
      <c r="A15" s="30">
        <v>2002</v>
      </c>
      <c r="B15" s="79">
        <v>447.41199999999998</v>
      </c>
      <c r="C15" s="79">
        <v>124.8</v>
      </c>
      <c r="D15" s="79">
        <v>35.683</v>
      </c>
      <c r="E15" s="118">
        <v>358.29500000000002</v>
      </c>
      <c r="F15" s="57">
        <v>1.2487252124645891</v>
      </c>
    </row>
    <row r="16" spans="1:6" x14ac:dyDescent="0.35">
      <c r="A16" s="30">
        <v>2003</v>
      </c>
      <c r="B16" s="79">
        <v>417.36940000000004</v>
      </c>
      <c r="C16" s="79">
        <v>85.231999999999999</v>
      </c>
      <c r="D16" s="79">
        <v>24.071999999999999</v>
      </c>
      <c r="E16" s="117">
        <v>356.20940000000002</v>
      </c>
      <c r="F16" s="57">
        <v>1.1716967603886927</v>
      </c>
    </row>
    <row r="17" spans="1:6" x14ac:dyDescent="0.35">
      <c r="A17" s="30">
        <v>2004</v>
      </c>
      <c r="B17" s="79">
        <v>425.09100000000001</v>
      </c>
      <c r="C17" s="79">
        <v>121.102</v>
      </c>
      <c r="D17" s="79">
        <v>28.495999999999999</v>
      </c>
      <c r="E17" s="118">
        <v>332.48500000000001</v>
      </c>
      <c r="F17" s="57">
        <v>1.278526850835376</v>
      </c>
    </row>
    <row r="18" spans="1:6" x14ac:dyDescent="0.35">
      <c r="A18" s="30">
        <v>2005</v>
      </c>
      <c r="B18" s="79">
        <v>470.11099999999999</v>
      </c>
      <c r="C18" s="79">
        <v>114.931</v>
      </c>
      <c r="D18" s="79">
        <v>30.744</v>
      </c>
      <c r="E18" s="117">
        <v>385.92399999999998</v>
      </c>
      <c r="F18" s="57">
        <v>1.218143986898975</v>
      </c>
    </row>
    <row r="19" spans="1:6" x14ac:dyDescent="0.35">
      <c r="A19" s="30">
        <v>2006</v>
      </c>
      <c r="B19" s="79">
        <v>458.03199999999998</v>
      </c>
      <c r="C19" s="79">
        <v>137.607</v>
      </c>
      <c r="D19" s="79">
        <v>39.253999999999998</v>
      </c>
      <c r="E19" s="118">
        <v>359.67899999999997</v>
      </c>
      <c r="F19" s="57">
        <v>1.2734466009970002</v>
      </c>
    </row>
    <row r="20" spans="1:6" x14ac:dyDescent="0.35">
      <c r="A20" s="30">
        <v>2007</v>
      </c>
      <c r="B20" s="79">
        <v>336.37099999999998</v>
      </c>
      <c r="C20" s="79">
        <v>44.087000000000003</v>
      </c>
      <c r="D20" s="79">
        <v>41.683999999999997</v>
      </c>
      <c r="E20" s="117">
        <v>333.96800000000002</v>
      </c>
      <c r="F20" s="57">
        <v>1.0071953001485172</v>
      </c>
    </row>
    <row r="21" spans="1:6" x14ac:dyDescent="0.35">
      <c r="A21" s="30">
        <v>2008</v>
      </c>
      <c r="B21" s="79">
        <v>352.4289</v>
      </c>
      <c r="C21" s="79">
        <v>113.846</v>
      </c>
      <c r="D21" s="79">
        <v>62.497</v>
      </c>
      <c r="E21" s="118">
        <v>301.07990000000001</v>
      </c>
      <c r="F21" s="57">
        <v>1.1705494122988616</v>
      </c>
    </row>
    <row r="22" spans="1:6" x14ac:dyDescent="0.35">
      <c r="A22" s="30">
        <v>2009</v>
      </c>
      <c r="B22" s="79">
        <v>412.47669999999999</v>
      </c>
      <c r="C22" s="79">
        <v>121.33199999999999</v>
      </c>
      <c r="D22" s="79">
        <v>59.555999999999997</v>
      </c>
      <c r="E22" s="117">
        <v>350.70069999999998</v>
      </c>
      <c r="F22" s="57">
        <v>1.1761502044335812</v>
      </c>
    </row>
    <row r="23" spans="1:6" x14ac:dyDescent="0.35">
      <c r="A23" s="30">
        <v>2010</v>
      </c>
      <c r="B23" s="79">
        <v>420.80799999999999</v>
      </c>
      <c r="C23" s="79">
        <v>125.333</v>
      </c>
      <c r="D23" s="79">
        <v>86.100999999999999</v>
      </c>
      <c r="E23" s="118">
        <v>381.57600000000002</v>
      </c>
      <c r="F23" s="57">
        <v>1.1028156907143005</v>
      </c>
    </row>
    <row r="24" spans="1:6" x14ac:dyDescent="0.35">
      <c r="A24" s="30">
        <v>2011</v>
      </c>
      <c r="B24" s="79">
        <v>362.99099999999999</v>
      </c>
      <c r="C24" s="79">
        <v>69.620999999999995</v>
      </c>
      <c r="D24" s="79">
        <v>84.59</v>
      </c>
      <c r="E24" s="117">
        <v>377.96</v>
      </c>
      <c r="F24" s="57">
        <v>0.96039527992380147</v>
      </c>
    </row>
    <row r="25" spans="1:6" x14ac:dyDescent="0.35">
      <c r="A25" s="30">
        <v>2012</v>
      </c>
      <c r="B25" s="79">
        <v>382.49900000000002</v>
      </c>
      <c r="C25" s="79">
        <v>81.123999999999995</v>
      </c>
      <c r="D25" s="79">
        <v>49.326000000000001</v>
      </c>
      <c r="E25" s="118">
        <v>350.70100000000002</v>
      </c>
      <c r="F25" s="57">
        <v>1.0906698298550617</v>
      </c>
    </row>
    <row r="26" spans="1:6" x14ac:dyDescent="0.35">
      <c r="A26" s="30">
        <v>2013</v>
      </c>
      <c r="B26" s="79">
        <v>363.99900000000002</v>
      </c>
      <c r="C26" s="79">
        <v>62.581000000000003</v>
      </c>
      <c r="D26" s="79">
        <v>51.805</v>
      </c>
      <c r="E26" s="117">
        <v>353.22300000000001</v>
      </c>
      <c r="F26" s="57">
        <v>1.0305076396497397</v>
      </c>
    </row>
    <row r="27" spans="1:6" x14ac:dyDescent="0.35">
      <c r="A27" s="30">
        <v>2014</v>
      </c>
      <c r="B27" s="79">
        <v>402.97250000000003</v>
      </c>
      <c r="C27" s="79">
        <v>69.772999999999996</v>
      </c>
      <c r="D27" s="79">
        <v>55.71</v>
      </c>
      <c r="E27" s="118">
        <v>388.90949999999998</v>
      </c>
      <c r="F27" s="57">
        <v>1.0361600835155738</v>
      </c>
    </row>
    <row r="28" spans="1:6" x14ac:dyDescent="0.35">
      <c r="A28" s="30">
        <v>2015</v>
      </c>
      <c r="B28" s="79">
        <v>315.51499999999999</v>
      </c>
      <c r="C28" s="79">
        <v>44.673000000000002</v>
      </c>
      <c r="D28" s="79">
        <v>56.61</v>
      </c>
      <c r="E28" s="117">
        <v>327.452</v>
      </c>
      <c r="F28" s="57">
        <v>0.9635458021328317</v>
      </c>
    </row>
    <row r="29" spans="1:6" x14ac:dyDescent="0.35">
      <c r="A29" s="30">
        <v>2016</v>
      </c>
      <c r="B29" s="79">
        <v>374.20699999999999</v>
      </c>
      <c r="C29" s="79">
        <v>87.269000000000005</v>
      </c>
      <c r="D29" s="79">
        <v>57.646999999999998</v>
      </c>
      <c r="E29" s="118">
        <v>344.58499999999998</v>
      </c>
      <c r="F29" s="57">
        <v>1.0859642758680732</v>
      </c>
    </row>
    <row r="30" spans="1:6" x14ac:dyDescent="0.35">
      <c r="A30" s="30">
        <v>2017</v>
      </c>
      <c r="B30" s="79">
        <v>319.12</v>
      </c>
      <c r="C30" s="79">
        <v>76.09</v>
      </c>
      <c r="D30" s="79">
        <v>62.332000000000001</v>
      </c>
      <c r="E30" s="117">
        <v>305.36200000000002</v>
      </c>
      <c r="F30" s="57">
        <v>1.0450547219365867</v>
      </c>
    </row>
    <row r="31" spans="1:6" x14ac:dyDescent="0.35">
      <c r="A31" s="30">
        <v>2018</v>
      </c>
      <c r="B31" s="79">
        <v>331.38799999999998</v>
      </c>
      <c r="C31" s="79">
        <v>62.860999999999997</v>
      </c>
      <c r="D31" s="79">
        <v>45.902999999999999</v>
      </c>
      <c r="E31" s="118">
        <v>314.43</v>
      </c>
      <c r="F31" s="57">
        <v>1.0539325128009414</v>
      </c>
    </row>
    <row r="32" spans="1:6" x14ac:dyDescent="0.35">
      <c r="A32" s="30">
        <v>2019</v>
      </c>
      <c r="B32" s="79">
        <v>288</v>
      </c>
      <c r="C32" s="79">
        <v>29.582000000000001</v>
      </c>
      <c r="D32" s="79">
        <v>52.018000000000001</v>
      </c>
      <c r="E32" s="117">
        <v>310.43599999999998</v>
      </c>
      <c r="F32" s="57">
        <v>0.92772745429009529</v>
      </c>
    </row>
    <row r="33" spans="1:7" x14ac:dyDescent="0.35">
      <c r="A33" s="30">
        <v>2020</v>
      </c>
      <c r="B33" s="79">
        <v>315.84699999999998</v>
      </c>
      <c r="C33" s="79">
        <v>63.771999999999998</v>
      </c>
      <c r="D33" s="79">
        <v>31.218</v>
      </c>
      <c r="E33" s="118">
        <v>283.29300000000001</v>
      </c>
      <c r="F33" s="57">
        <v>1.1149128287673891</v>
      </c>
    </row>
    <row r="34" spans="1:7" x14ac:dyDescent="0.35">
      <c r="A34" s="30">
        <v>2021</v>
      </c>
      <c r="B34" s="79">
        <v>324.95999999999998</v>
      </c>
      <c r="C34" s="79">
        <v>60</v>
      </c>
      <c r="D34" s="79">
        <v>32</v>
      </c>
      <c r="E34" s="117">
        <v>296.95999999999998</v>
      </c>
      <c r="F34" s="57">
        <v>1.0942887931034482</v>
      </c>
    </row>
    <row r="35" spans="1:7" x14ac:dyDescent="0.35">
      <c r="A35" s="30">
        <v>2022</v>
      </c>
      <c r="B35" s="79">
        <v>313.13</v>
      </c>
      <c r="C35" s="79">
        <v>44.201000000000001</v>
      </c>
      <c r="D35" s="79">
        <v>45.201000000000001</v>
      </c>
      <c r="E35" s="118">
        <v>314.13</v>
      </c>
      <c r="F35" s="57">
        <v>0.99681660459045618</v>
      </c>
    </row>
    <row r="36" spans="1:7" x14ac:dyDescent="0.35">
      <c r="A36" s="30">
        <v>2023</v>
      </c>
      <c r="B36" s="79">
        <v>236.49600000000001</v>
      </c>
      <c r="C36" s="79">
        <v>37.709000000000003</v>
      </c>
      <c r="D36" s="79">
        <v>49.392000000000003</v>
      </c>
      <c r="E36" s="117">
        <v>248.179</v>
      </c>
      <c r="F36" s="57">
        <v>0.95292510647556805</v>
      </c>
    </row>
    <row r="37" spans="1:7" x14ac:dyDescent="0.35">
      <c r="A37" s="30">
        <v>2024</v>
      </c>
      <c r="B37" s="79">
        <v>324.20800000000003</v>
      </c>
      <c r="C37" s="79">
        <v>46.759</v>
      </c>
      <c r="D37" s="79">
        <v>97.156000000000006</v>
      </c>
      <c r="E37" s="118">
        <v>374.60500000000002</v>
      </c>
      <c r="F37" s="57">
        <v>0.86546629116002194</v>
      </c>
    </row>
    <row r="38" spans="1:7" x14ac:dyDescent="0.35">
      <c r="A38" s="30">
        <v>2025</v>
      </c>
      <c r="B38" s="79">
        <v>303</v>
      </c>
      <c r="C38" s="79">
        <v>56.7</v>
      </c>
      <c r="D38" s="79">
        <v>65.599999999999994</v>
      </c>
      <c r="E38" s="117">
        <v>294.10000000000002</v>
      </c>
      <c r="F38" s="57">
        <f>SUM(Tabell214[[#This Row],[Produktion]]/Tabell214[[#This Row],[Totalkonsumtion]])</f>
        <v>1.0302618157089425</v>
      </c>
      <c r="G38" s="119" t="s">
        <v>100</v>
      </c>
    </row>
    <row r="39" spans="1:7" x14ac:dyDescent="0.35">
      <c r="A39" s="30">
        <v>2026</v>
      </c>
      <c r="B39" s="79"/>
      <c r="C39" s="79"/>
      <c r="D39" s="79"/>
      <c r="E39" s="79"/>
      <c r="F39" s="57"/>
    </row>
    <row r="40" spans="1:7" x14ac:dyDescent="0.35">
      <c r="A40" s="30">
        <v>2027</v>
      </c>
      <c r="B40" s="79"/>
      <c r="C40" s="79"/>
      <c r="D40" s="79"/>
      <c r="E40" s="79"/>
      <c r="F40" s="57"/>
    </row>
    <row r="41" spans="1:7" x14ac:dyDescent="0.35">
      <c r="A41" s="30">
        <v>2028</v>
      </c>
      <c r="B41" s="79"/>
      <c r="C41" s="79"/>
      <c r="D41" s="79"/>
      <c r="E41" s="79"/>
      <c r="F41" s="57"/>
    </row>
    <row r="42" spans="1:7" x14ac:dyDescent="0.35">
      <c r="A42" s="30">
        <v>2029</v>
      </c>
      <c r="B42" s="79"/>
      <c r="C42" s="79"/>
      <c r="D42" s="79"/>
      <c r="E42" s="79"/>
      <c r="F42" s="57"/>
    </row>
    <row r="43" spans="1:7" x14ac:dyDescent="0.35">
      <c r="A43" s="30">
        <v>2030</v>
      </c>
      <c r="B43" s="79"/>
      <c r="C43" s="79"/>
      <c r="D43" s="79"/>
      <c r="E43" s="79"/>
      <c r="F43" s="57"/>
    </row>
    <row r="44" spans="1:7" x14ac:dyDescent="0.35">
      <c r="A44" s="30">
        <v>2031</v>
      </c>
      <c r="B44" s="79"/>
      <c r="C44" s="79"/>
      <c r="D44" s="79"/>
      <c r="E44" s="79"/>
      <c r="F44" s="57"/>
    </row>
    <row r="45" spans="1:7" x14ac:dyDescent="0.35">
      <c r="A45" s="30">
        <v>2032</v>
      </c>
      <c r="B45" s="79"/>
      <c r="C45" s="79"/>
      <c r="D45" s="79"/>
      <c r="E45" s="79"/>
      <c r="F45" s="57"/>
    </row>
    <row r="46" spans="1:7" x14ac:dyDescent="0.35">
      <c r="A46" s="30">
        <v>2033</v>
      </c>
      <c r="B46" s="79"/>
      <c r="C46" s="79"/>
      <c r="D46" s="79"/>
      <c r="E46" s="79"/>
      <c r="F46" s="57"/>
    </row>
    <row r="47" spans="1:7" x14ac:dyDescent="0.35">
      <c r="A47" s="30">
        <v>2034</v>
      </c>
      <c r="B47" s="79"/>
      <c r="C47" s="79"/>
      <c r="D47" s="79"/>
      <c r="E47" s="79"/>
      <c r="F47" s="57"/>
    </row>
    <row r="48" spans="1:7" x14ac:dyDescent="0.35">
      <c r="A48" s="30">
        <v>2035</v>
      </c>
      <c r="B48" s="79"/>
      <c r="C48" s="79"/>
      <c r="D48" s="79"/>
      <c r="E48" s="79"/>
      <c r="F48" s="57">
        <v>1</v>
      </c>
    </row>
  </sheetData>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28DAD-1747-4D2C-B8D1-CC61BEE2E342}">
  <dimension ref="A1:F48"/>
  <sheetViews>
    <sheetView zoomScaleNormal="100" workbookViewId="0">
      <selection activeCell="A7" sqref="A7:F48"/>
    </sheetView>
  </sheetViews>
  <sheetFormatPr defaultColWidth="8.58203125" defaultRowHeight="15.5" x14ac:dyDescent="0.35"/>
  <cols>
    <col min="1" max="1" width="8.58203125" style="15"/>
    <col min="2" max="2" width="13.33203125" style="15" customWidth="1"/>
    <col min="3" max="3" width="10.58203125" style="15" customWidth="1"/>
    <col min="4" max="4" width="11.08203125" style="15" customWidth="1"/>
    <col min="5" max="5" width="15.58203125" style="15" customWidth="1"/>
    <col min="6" max="6" width="20.08203125" style="15" customWidth="1"/>
    <col min="7" max="16384" width="8.58203125" style="15"/>
  </cols>
  <sheetData>
    <row r="1" spans="1:6" x14ac:dyDescent="0.35">
      <c r="A1" s="1" t="s">
        <v>87</v>
      </c>
    </row>
    <row r="2" spans="1:6" x14ac:dyDescent="0.35">
      <c r="A2" s="1"/>
    </row>
    <row r="3" spans="1:6" x14ac:dyDescent="0.35">
      <c r="A3" s="42" t="s">
        <v>88</v>
      </c>
    </row>
    <row r="4" spans="1:6" x14ac:dyDescent="0.35">
      <c r="A4" s="42"/>
    </row>
    <row r="5" spans="1:6" x14ac:dyDescent="0.35">
      <c r="A5" s="42" t="s">
        <v>34</v>
      </c>
    </row>
    <row r="6" spans="1:6" ht="16" thickBot="1" x14ac:dyDescent="0.4">
      <c r="A6" s="63"/>
      <c r="B6" s="63"/>
      <c r="C6" s="63"/>
      <c r="D6" s="63"/>
      <c r="E6" s="63"/>
      <c r="F6" s="63"/>
    </row>
    <row r="7" spans="1:6" x14ac:dyDescent="0.35">
      <c r="A7" s="104" t="s">
        <v>4</v>
      </c>
      <c r="B7" s="99" t="s">
        <v>0</v>
      </c>
      <c r="C7" s="99" t="s">
        <v>1</v>
      </c>
      <c r="D7" s="99" t="s">
        <v>2</v>
      </c>
      <c r="E7" s="99" t="s">
        <v>3</v>
      </c>
      <c r="F7" s="99" t="s">
        <v>6</v>
      </c>
    </row>
    <row r="8" spans="1:6" x14ac:dyDescent="0.35">
      <c r="A8" s="36">
        <v>1995</v>
      </c>
      <c r="B8" s="34">
        <v>535.43299999999999</v>
      </c>
      <c r="C8" s="34">
        <v>59.535169870994594</v>
      </c>
      <c r="D8" s="34">
        <v>36.689387113330561</v>
      </c>
      <c r="E8" s="34">
        <v>561.4728527576641</v>
      </c>
      <c r="F8" s="100">
        <v>0.95362224080866986</v>
      </c>
    </row>
    <row r="9" spans="1:6" x14ac:dyDescent="0.35">
      <c r="A9" s="91">
        <v>1996</v>
      </c>
      <c r="B9" s="22">
        <v>543.17499999999995</v>
      </c>
      <c r="C9" s="22">
        <v>75.678644391732547</v>
      </c>
      <c r="D9" s="22">
        <v>52.322802671660419</v>
      </c>
      <c r="E9" s="22">
        <v>569.72688672007223</v>
      </c>
      <c r="F9" s="57">
        <v>0.95339541218963364</v>
      </c>
    </row>
    <row r="10" spans="1:6" x14ac:dyDescent="0.35">
      <c r="A10" s="36">
        <v>1997</v>
      </c>
      <c r="B10" s="34">
        <v>571.44299999999998</v>
      </c>
      <c r="C10" s="34">
        <v>80.020586480787912</v>
      </c>
      <c r="D10" s="34">
        <v>70.694446963517834</v>
      </c>
      <c r="E10" s="34">
        <v>583.66386451726999</v>
      </c>
      <c r="F10" s="100">
        <v>0.97906181064099707</v>
      </c>
    </row>
    <row r="11" spans="1:6" x14ac:dyDescent="0.35">
      <c r="A11" s="91">
        <v>1998</v>
      </c>
      <c r="B11" s="22">
        <v>564.28942199999995</v>
      </c>
      <c r="C11" s="22">
        <v>96.53774818560133</v>
      </c>
      <c r="D11" s="22">
        <v>55.142045500069358</v>
      </c>
      <c r="E11" s="22">
        <v>609.17618468553189</v>
      </c>
      <c r="F11" s="57">
        <v>0.92631563115241722</v>
      </c>
    </row>
    <row r="12" spans="1:6" x14ac:dyDescent="0.35">
      <c r="A12" s="36">
        <v>1999</v>
      </c>
      <c r="B12" s="34">
        <v>567.20743800000002</v>
      </c>
      <c r="C12" s="34">
        <v>114.68836024413928</v>
      </c>
      <c r="D12" s="34">
        <v>59.332396819253709</v>
      </c>
      <c r="E12" s="34">
        <v>625.77153142488555</v>
      </c>
      <c r="F12" s="100">
        <v>0.906412979044389</v>
      </c>
    </row>
    <row r="13" spans="1:6" x14ac:dyDescent="0.35">
      <c r="A13" s="91">
        <v>2000</v>
      </c>
      <c r="B13" s="22">
        <v>529.82718499999999</v>
      </c>
      <c r="C13" s="22">
        <v>140.12588265778885</v>
      </c>
      <c r="D13" s="22">
        <v>33.195206188098211</v>
      </c>
      <c r="E13" s="22">
        <v>639.70073646969081</v>
      </c>
      <c r="F13" s="57">
        <v>0.82824226203638796</v>
      </c>
    </row>
    <row r="14" spans="1:6" x14ac:dyDescent="0.35">
      <c r="A14" s="36">
        <v>2001</v>
      </c>
      <c r="B14" s="34">
        <v>528.70196800000008</v>
      </c>
      <c r="C14" s="34">
        <v>140.29690151893467</v>
      </c>
      <c r="D14" s="34">
        <v>36.315946869191279</v>
      </c>
      <c r="E14" s="34">
        <v>635.70125264974331</v>
      </c>
      <c r="F14" s="100">
        <v>0.83168306778735046</v>
      </c>
    </row>
    <row r="15" spans="1:6" x14ac:dyDescent="0.35">
      <c r="A15" s="91">
        <v>2002</v>
      </c>
      <c r="B15" s="22">
        <v>544.79388400000005</v>
      </c>
      <c r="C15" s="22">
        <v>177.18547503537249</v>
      </c>
      <c r="D15" s="22">
        <v>41.720629274517968</v>
      </c>
      <c r="E15" s="22">
        <v>683.3677997608545</v>
      </c>
      <c r="F15" s="57">
        <v>0.79721913176279513</v>
      </c>
    </row>
    <row r="16" spans="1:6" x14ac:dyDescent="0.35">
      <c r="A16" s="36">
        <v>2003</v>
      </c>
      <c r="B16" s="34">
        <v>537.28617299999996</v>
      </c>
      <c r="C16" s="34">
        <v>199.39354240948813</v>
      </c>
      <c r="D16" s="34">
        <v>52.072908535164373</v>
      </c>
      <c r="E16" s="34">
        <v>687.83943687432384</v>
      </c>
      <c r="F16" s="100">
        <v>0.78112150045006556</v>
      </c>
    </row>
    <row r="17" spans="1:6" x14ac:dyDescent="0.35">
      <c r="A17" s="91">
        <v>2004</v>
      </c>
      <c r="B17" s="22">
        <v>540.98377400000004</v>
      </c>
      <c r="C17" s="22">
        <v>213.65021194479124</v>
      </c>
      <c r="D17" s="22">
        <v>57.259866231100006</v>
      </c>
      <c r="E17" s="22">
        <v>700.72560971369126</v>
      </c>
      <c r="F17" s="57">
        <v>0.77203368408504436</v>
      </c>
    </row>
    <row r="18" spans="1:6" x14ac:dyDescent="0.35">
      <c r="A18" s="36">
        <v>2005</v>
      </c>
      <c r="B18" s="34">
        <v>521.33291999999994</v>
      </c>
      <c r="C18" s="34">
        <v>244.07120698709946</v>
      </c>
      <c r="D18" s="34">
        <v>61.918103736995434</v>
      </c>
      <c r="E18" s="34">
        <v>706.98867825010393</v>
      </c>
      <c r="F18" s="100">
        <v>0.73739924844393834</v>
      </c>
    </row>
    <row r="19" spans="1:6" x14ac:dyDescent="0.35">
      <c r="A19" s="91">
        <v>2006</v>
      </c>
      <c r="B19" s="22">
        <v>515.92378299999996</v>
      </c>
      <c r="C19" s="22">
        <v>260.44206040782353</v>
      </c>
      <c r="D19" s="22">
        <v>61.525529679567214</v>
      </c>
      <c r="E19" s="22">
        <v>718.01055372825635</v>
      </c>
      <c r="F19" s="57">
        <v>0.71854623907834692</v>
      </c>
    </row>
    <row r="20" spans="1:6" x14ac:dyDescent="0.35">
      <c r="A20" s="36">
        <v>2007</v>
      </c>
      <c r="B20" s="34">
        <v>516.33159899999998</v>
      </c>
      <c r="C20" s="34">
        <v>280.97160385212925</v>
      </c>
      <c r="D20" s="34">
        <v>71.413621595228193</v>
      </c>
      <c r="E20" s="34">
        <v>729.04592625690111</v>
      </c>
      <c r="F20" s="100">
        <v>0.70822918063745566</v>
      </c>
    </row>
    <row r="21" spans="1:6" x14ac:dyDescent="0.35">
      <c r="A21" s="91">
        <v>2008</v>
      </c>
      <c r="B21" s="22">
        <v>519.65275099999997</v>
      </c>
      <c r="C21" s="22">
        <v>305.21996766125699</v>
      </c>
      <c r="D21" s="22">
        <v>82.665624322374811</v>
      </c>
      <c r="E21" s="22">
        <v>745.48067933888217</v>
      </c>
      <c r="F21" s="57">
        <v>0.69707071611949201</v>
      </c>
    </row>
    <row r="22" spans="1:6" x14ac:dyDescent="0.35">
      <c r="A22" s="36">
        <v>2009</v>
      </c>
      <c r="B22" s="34">
        <v>519.17674999999997</v>
      </c>
      <c r="C22" s="34">
        <v>291.03192188930501</v>
      </c>
      <c r="D22" s="34">
        <v>67.809236156193649</v>
      </c>
      <c r="E22" s="34">
        <v>745.65017573311138</v>
      </c>
      <c r="F22" s="100">
        <v>0.69627389209632207</v>
      </c>
    </row>
    <row r="23" spans="1:6" x14ac:dyDescent="0.35">
      <c r="A23" s="91">
        <v>2010</v>
      </c>
      <c r="B23" s="22">
        <v>527.94040300000006</v>
      </c>
      <c r="C23" s="22">
        <v>314.25866929532526</v>
      </c>
      <c r="D23" s="22">
        <v>72.22629520460535</v>
      </c>
      <c r="E23" s="22">
        <v>773.29317709072006</v>
      </c>
      <c r="F23" s="57">
        <v>0.68271700648674405</v>
      </c>
    </row>
    <row r="24" spans="1:6" x14ac:dyDescent="0.35">
      <c r="A24" s="36">
        <v>2011</v>
      </c>
      <c r="B24" s="34">
        <v>520.29644599999995</v>
      </c>
      <c r="C24" s="34">
        <v>330.62461216951039</v>
      </c>
      <c r="D24" s="34">
        <v>62.796042402552366</v>
      </c>
      <c r="E24" s="34">
        <v>791.44741576695787</v>
      </c>
      <c r="F24" s="100">
        <v>0.65739862893582501</v>
      </c>
    </row>
    <row r="25" spans="1:6" x14ac:dyDescent="0.35">
      <c r="A25" s="91">
        <v>2012</v>
      </c>
      <c r="B25" s="22">
        <v>480.62419499999999</v>
      </c>
      <c r="C25" s="22">
        <v>356.23839999999996</v>
      </c>
      <c r="D25" s="22">
        <v>56.294880000000006</v>
      </c>
      <c r="E25" s="22">
        <v>783.71543899999995</v>
      </c>
      <c r="F25" s="57">
        <v>0.61326365550902462</v>
      </c>
    </row>
    <row r="26" spans="1:6" x14ac:dyDescent="0.35">
      <c r="A26" s="36">
        <v>2013</v>
      </c>
      <c r="B26" s="34">
        <v>490.608451</v>
      </c>
      <c r="C26" s="34">
        <v>372.93290000000007</v>
      </c>
      <c r="D26" s="34">
        <v>55.120100000000001</v>
      </c>
      <c r="E26" s="34">
        <v>811.51075099999991</v>
      </c>
      <c r="F26" s="100">
        <v>0.60456186242195586</v>
      </c>
    </row>
    <row r="27" spans="1:6" x14ac:dyDescent="0.35">
      <c r="A27" s="91">
        <v>2014</v>
      </c>
      <c r="B27" s="22">
        <v>510.68778299999997</v>
      </c>
      <c r="C27" s="22">
        <v>369.23629999999997</v>
      </c>
      <c r="D27" s="22">
        <v>62.394999999999996</v>
      </c>
      <c r="E27" s="22">
        <v>820.66308300000003</v>
      </c>
      <c r="F27" s="57">
        <v>0.62228677465682947</v>
      </c>
    </row>
    <row r="28" spans="1:6" x14ac:dyDescent="0.35">
      <c r="A28" s="36">
        <v>2015</v>
      </c>
      <c r="B28" s="34">
        <v>517.53</v>
      </c>
      <c r="C28" s="34">
        <v>370.46990000000005</v>
      </c>
      <c r="D28" s="34">
        <v>63.691800000000001</v>
      </c>
      <c r="E28" s="34">
        <v>827.45060000000001</v>
      </c>
      <c r="F28" s="100">
        <v>0.62545123539701342</v>
      </c>
    </row>
    <row r="29" spans="1:6" x14ac:dyDescent="0.35">
      <c r="A29" s="91">
        <v>2016</v>
      </c>
      <c r="B29" s="22">
        <v>527.12</v>
      </c>
      <c r="C29" s="22">
        <v>376.59179999999998</v>
      </c>
      <c r="D29" s="22">
        <v>63.480999999999995</v>
      </c>
      <c r="E29" s="22">
        <v>843.43680000000018</v>
      </c>
      <c r="F29" s="57">
        <v>0.62496680249189973</v>
      </c>
    </row>
    <row r="30" spans="1:6" x14ac:dyDescent="0.35">
      <c r="A30" s="36">
        <v>2017</v>
      </c>
      <c r="B30" s="34">
        <v>536.79999999999995</v>
      </c>
      <c r="C30" s="34">
        <v>361.46389999999997</v>
      </c>
      <c r="D30" s="34">
        <v>68.310900000000004</v>
      </c>
      <c r="E30" s="34">
        <v>833.18450000000007</v>
      </c>
      <c r="F30" s="100">
        <v>0.64427506752706021</v>
      </c>
    </row>
    <row r="31" spans="1:6" x14ac:dyDescent="0.35">
      <c r="A31" s="91">
        <v>2018</v>
      </c>
      <c r="B31" s="22">
        <v>549</v>
      </c>
      <c r="C31" s="22">
        <v>340.50990000000002</v>
      </c>
      <c r="D31" s="22">
        <v>68.154899999999998</v>
      </c>
      <c r="E31" s="22">
        <v>824.55995000000007</v>
      </c>
      <c r="F31" s="57">
        <v>0.66580968430494347</v>
      </c>
    </row>
    <row r="32" spans="1:6" x14ac:dyDescent="0.35">
      <c r="A32" s="36">
        <v>2019</v>
      </c>
      <c r="B32" s="34">
        <v>550.27</v>
      </c>
      <c r="C32" s="34">
        <v>333.4538</v>
      </c>
      <c r="D32" s="34">
        <v>73.603700000000003</v>
      </c>
      <c r="E32" s="34">
        <v>813.24154999999996</v>
      </c>
      <c r="F32" s="100">
        <v>0.67663783288003421</v>
      </c>
    </row>
    <row r="33" spans="1:6" x14ac:dyDescent="0.35">
      <c r="A33" s="91">
        <v>2020</v>
      </c>
      <c r="B33" s="22">
        <v>564.67999999999995</v>
      </c>
      <c r="C33" s="22">
        <v>288.28140000000002</v>
      </c>
      <c r="D33" s="22">
        <v>71.177340000000015</v>
      </c>
      <c r="E33" s="22">
        <v>784.95476000000008</v>
      </c>
      <c r="F33" s="57">
        <v>0.71937903784416812</v>
      </c>
    </row>
    <row r="34" spans="1:6" x14ac:dyDescent="0.35">
      <c r="A34" s="36">
        <v>2021</v>
      </c>
      <c r="B34" s="34">
        <v>575.6400000000001</v>
      </c>
      <c r="C34" s="34">
        <v>302.26369999999997</v>
      </c>
      <c r="D34" s="34">
        <v>83.692800000000005</v>
      </c>
      <c r="E34" s="34">
        <v>797.48095000000012</v>
      </c>
      <c r="F34" s="100">
        <v>0.72182288492283109</v>
      </c>
    </row>
    <row r="35" spans="1:6" x14ac:dyDescent="0.35">
      <c r="A35" s="91">
        <v>2022</v>
      </c>
      <c r="B35" s="22">
        <v>570.28</v>
      </c>
      <c r="C35" s="22">
        <v>326.0068</v>
      </c>
      <c r="D35" s="22">
        <v>90.390600000000006</v>
      </c>
      <c r="E35" s="22">
        <v>809.10645</v>
      </c>
      <c r="F35" s="57">
        <v>0.7048269112179244</v>
      </c>
    </row>
    <row r="36" spans="1:6" x14ac:dyDescent="0.35">
      <c r="A36" s="36">
        <v>2023</v>
      </c>
      <c r="B36" s="34">
        <v>562.20000000000005</v>
      </c>
      <c r="C36" s="34">
        <v>322.22399999999999</v>
      </c>
      <c r="D36" s="34">
        <v>88.82419999999999</v>
      </c>
      <c r="E36" s="34">
        <v>798.68080000000009</v>
      </c>
      <c r="F36" s="100">
        <v>0.70391074882481208</v>
      </c>
    </row>
    <row r="37" spans="1:6" x14ac:dyDescent="0.35">
      <c r="A37" s="91">
        <v>2024</v>
      </c>
      <c r="B37" s="22">
        <v>571.51</v>
      </c>
      <c r="C37" s="22">
        <v>323.06260000000003</v>
      </c>
      <c r="D37" s="22">
        <v>78.489200000000011</v>
      </c>
      <c r="E37" s="22">
        <v>819.16589999999997</v>
      </c>
      <c r="F37" s="57">
        <v>0.69767308429220509</v>
      </c>
    </row>
    <row r="38" spans="1:6" x14ac:dyDescent="0.35">
      <c r="A38" s="36">
        <v>2025</v>
      </c>
      <c r="B38" s="34">
        <v>567.61999999999989</v>
      </c>
      <c r="C38" s="34">
        <v>326.31049999999999</v>
      </c>
      <c r="D38" s="34">
        <v>84.535200000000003</v>
      </c>
      <c r="E38" s="34">
        <v>812.54869999999994</v>
      </c>
      <c r="F38" s="100">
        <v>0.69856735971640826</v>
      </c>
    </row>
    <row r="39" spans="1:6" x14ac:dyDescent="0.35">
      <c r="A39" s="8">
        <v>2026</v>
      </c>
      <c r="B39" s="41"/>
      <c r="C39" s="41"/>
      <c r="D39" s="41"/>
      <c r="E39" s="41"/>
      <c r="F39" s="103"/>
    </row>
    <row r="40" spans="1:6" x14ac:dyDescent="0.35">
      <c r="A40" s="36">
        <v>2027</v>
      </c>
      <c r="B40" s="34"/>
      <c r="C40" s="34"/>
      <c r="D40" s="34"/>
      <c r="E40" s="34"/>
      <c r="F40" s="100"/>
    </row>
    <row r="41" spans="1:6" x14ac:dyDescent="0.35">
      <c r="A41" s="8">
        <v>2028</v>
      </c>
      <c r="B41" s="41"/>
      <c r="C41" s="41"/>
      <c r="D41" s="41"/>
      <c r="E41" s="41"/>
      <c r="F41" s="103"/>
    </row>
    <row r="42" spans="1:6" x14ac:dyDescent="0.35">
      <c r="A42" s="36">
        <v>2029</v>
      </c>
      <c r="B42" s="34"/>
      <c r="C42" s="34"/>
      <c r="D42" s="34"/>
      <c r="E42" s="34"/>
      <c r="F42" s="100"/>
    </row>
    <row r="43" spans="1:6" x14ac:dyDescent="0.35">
      <c r="A43" s="8">
        <v>2030</v>
      </c>
      <c r="B43" s="41"/>
      <c r="C43" s="41"/>
      <c r="D43" s="41"/>
      <c r="E43" s="41"/>
      <c r="F43" s="103"/>
    </row>
    <row r="44" spans="1:6" x14ac:dyDescent="0.35">
      <c r="A44" s="36">
        <v>2031</v>
      </c>
      <c r="B44" s="34"/>
      <c r="C44" s="34"/>
      <c r="D44" s="34"/>
      <c r="E44" s="34"/>
      <c r="F44" s="100"/>
    </row>
    <row r="45" spans="1:6" x14ac:dyDescent="0.35">
      <c r="A45" s="8">
        <v>2032</v>
      </c>
      <c r="B45" s="41"/>
      <c r="C45" s="41"/>
      <c r="D45" s="41"/>
      <c r="E45" s="41"/>
      <c r="F45" s="103"/>
    </row>
    <row r="46" spans="1:6" x14ac:dyDescent="0.35">
      <c r="A46" s="36">
        <v>2033</v>
      </c>
      <c r="B46" s="34"/>
      <c r="C46" s="34"/>
      <c r="D46" s="34"/>
      <c r="E46" s="34"/>
      <c r="F46" s="100"/>
    </row>
    <row r="47" spans="1:6" x14ac:dyDescent="0.35">
      <c r="A47" s="8">
        <v>2034</v>
      </c>
      <c r="B47" s="41"/>
      <c r="C47" s="41"/>
      <c r="D47" s="41"/>
      <c r="E47" s="41"/>
      <c r="F47" s="103"/>
    </row>
    <row r="48" spans="1:6" ht="16" thickBot="1" x14ac:dyDescent="0.4">
      <c r="A48" s="120">
        <v>2035</v>
      </c>
      <c r="B48" s="121"/>
      <c r="C48" s="121"/>
      <c r="D48" s="121"/>
      <c r="E48" s="121"/>
      <c r="F48" s="122">
        <v>0.8</v>
      </c>
    </row>
  </sheetData>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ACA0A-B53A-4BEE-B91E-328AD1C62992}">
  <dimension ref="A1:T48"/>
  <sheetViews>
    <sheetView workbookViewId="0"/>
  </sheetViews>
  <sheetFormatPr defaultColWidth="8" defaultRowHeight="15.5" x14ac:dyDescent="0.35"/>
  <cols>
    <col min="1" max="1" width="9.58203125" style="15" customWidth="1"/>
    <col min="2" max="2" width="15.83203125" style="15" customWidth="1"/>
    <col min="3" max="3" width="11.5" style="15" customWidth="1"/>
    <col min="4" max="4" width="11" style="15" customWidth="1"/>
    <col min="5" max="5" width="19.83203125" style="15" customWidth="1"/>
    <col min="6" max="6" width="20" style="15" customWidth="1"/>
    <col min="7" max="16384" width="8" style="15"/>
  </cols>
  <sheetData>
    <row r="1" spans="1:20" x14ac:dyDescent="0.35">
      <c r="A1" s="1" t="s">
        <v>114</v>
      </c>
    </row>
    <row r="2" spans="1:20" x14ac:dyDescent="0.35">
      <c r="A2" s="1"/>
    </row>
    <row r="3" spans="1:20" x14ac:dyDescent="0.35">
      <c r="A3" s="42" t="s">
        <v>75</v>
      </c>
      <c r="G3" s="61"/>
      <c r="H3" s="61"/>
      <c r="I3" s="61"/>
      <c r="J3" s="61"/>
      <c r="K3" s="61"/>
      <c r="L3" s="61"/>
      <c r="M3" s="61"/>
      <c r="N3" s="61"/>
      <c r="O3" s="61"/>
      <c r="P3" s="61"/>
      <c r="Q3" s="61"/>
      <c r="R3" s="61"/>
      <c r="S3" s="61"/>
      <c r="T3" s="61"/>
    </row>
    <row r="4" spans="1:20" x14ac:dyDescent="0.35">
      <c r="A4" s="42"/>
    </row>
    <row r="5" spans="1:20" x14ac:dyDescent="0.35">
      <c r="A5" s="42" t="s">
        <v>50</v>
      </c>
    </row>
    <row r="6" spans="1:20" ht="16" thickBot="1" x14ac:dyDescent="0.4"/>
    <row r="7" spans="1:20" x14ac:dyDescent="0.35">
      <c r="A7" s="4" t="s">
        <v>4</v>
      </c>
      <c r="B7" s="4" t="s">
        <v>0</v>
      </c>
      <c r="C7" s="4" t="s">
        <v>1</v>
      </c>
      <c r="D7" s="4" t="s">
        <v>2</v>
      </c>
      <c r="E7" s="4" t="s">
        <v>3</v>
      </c>
      <c r="F7" s="4" t="s">
        <v>6</v>
      </c>
    </row>
    <row r="8" spans="1:20" x14ac:dyDescent="0.35">
      <c r="A8" s="35">
        <v>1995</v>
      </c>
      <c r="B8" s="45">
        <v>308.81400000000002</v>
      </c>
      <c r="C8" s="45">
        <v>29.017769870994591</v>
      </c>
      <c r="D8" s="45">
        <v>22.864087113330559</v>
      </c>
      <c r="E8" s="45">
        <v>316.511752757664</v>
      </c>
      <c r="F8" s="94">
        <f>SUM(Helårsbalans4[[#This Row],[Produktion]]/Helårsbalans4[[#This Row],[Totalkonsumtion]])</f>
        <v>0.97567940940392905</v>
      </c>
    </row>
    <row r="9" spans="1:20" x14ac:dyDescent="0.35">
      <c r="A9" s="8">
        <v>1996</v>
      </c>
      <c r="B9" s="46">
        <v>319.80900000000003</v>
      </c>
      <c r="C9" s="46">
        <v>29.073264391732554</v>
      </c>
      <c r="D9" s="46">
        <v>37.203862671660417</v>
      </c>
      <c r="E9" s="46">
        <v>313.27744672007213</v>
      </c>
      <c r="F9" s="95">
        <f>SUM(Helårsbalans4[[#This Row],[Produktion]]/Helårsbalans4[[#This Row],[Totalkonsumtion]])</f>
        <v>1.0208491014859558</v>
      </c>
    </row>
    <row r="10" spans="1:20" x14ac:dyDescent="0.35">
      <c r="A10" s="36">
        <v>1997</v>
      </c>
      <c r="B10" s="45">
        <v>329.34500000000003</v>
      </c>
      <c r="C10" s="45">
        <v>33.019926480787902</v>
      </c>
      <c r="D10" s="45">
        <v>46.624206963517828</v>
      </c>
      <c r="E10" s="45">
        <v>317.38744451727007</v>
      </c>
      <c r="F10" s="94">
        <f>SUM(Helårsbalans4[[#This Row],[Produktion]]/Helårsbalans4[[#This Row],[Totalkonsumtion]])</f>
        <v>1.0376749480462808</v>
      </c>
    </row>
    <row r="11" spans="1:20" x14ac:dyDescent="0.35">
      <c r="A11" s="8">
        <v>1998</v>
      </c>
      <c r="B11" s="46">
        <v>330.41199999999998</v>
      </c>
      <c r="C11" s="46">
        <v>41.190118185601335</v>
      </c>
      <c r="D11" s="46">
        <v>39.526155500069365</v>
      </c>
      <c r="E11" s="46">
        <v>333.72802268553193</v>
      </c>
      <c r="F11" s="95">
        <f>SUM(Helårsbalans4[[#This Row],[Produktion]]/Helårsbalans4[[#This Row],[Totalkonsumtion]])</f>
        <v>0.99006369720214771</v>
      </c>
    </row>
    <row r="12" spans="1:20" x14ac:dyDescent="0.35">
      <c r="A12" s="36">
        <v>1999</v>
      </c>
      <c r="B12" s="45">
        <v>325.42599999999999</v>
      </c>
      <c r="C12" s="45">
        <v>45.592360244139272</v>
      </c>
      <c r="D12" s="45">
        <v>47.637766819253713</v>
      </c>
      <c r="E12" s="45">
        <v>325.00772342488557</v>
      </c>
      <c r="F12" s="94">
        <f>SUM(Helårsbalans4[[#This Row],[Produktion]]/Helårsbalans4[[#This Row],[Totalkonsumtion]])</f>
        <v>1.0012869742623549</v>
      </c>
    </row>
    <row r="13" spans="1:20" x14ac:dyDescent="0.35">
      <c r="A13" s="8">
        <v>2000</v>
      </c>
      <c r="B13" s="46">
        <v>276.97500000000002</v>
      </c>
      <c r="C13" s="46">
        <v>59.734762657788863</v>
      </c>
      <c r="D13" s="46">
        <v>19.985716188098209</v>
      </c>
      <c r="E13" s="46">
        <v>318.1089214696907</v>
      </c>
      <c r="F13" s="95">
        <f>SUM(Helårsbalans4[[#This Row],[Produktion]]/Helårsbalans4[[#This Row],[Totalkonsumtion]])</f>
        <v>0.87069233619840525</v>
      </c>
    </row>
    <row r="14" spans="1:20" x14ac:dyDescent="0.35">
      <c r="A14" s="36">
        <v>2001</v>
      </c>
      <c r="B14" s="45">
        <v>275.86599999999999</v>
      </c>
      <c r="C14" s="45">
        <v>53.776451518934671</v>
      </c>
      <c r="D14" s="45">
        <v>20.925726869191283</v>
      </c>
      <c r="E14" s="45">
        <v>310.09605464974334</v>
      </c>
      <c r="F14" s="94">
        <f>SUM(Helårsbalans4[[#This Row],[Produktion]]/Helårsbalans4[[#This Row],[Totalkonsumtion]])</f>
        <v>0.88961467217502477</v>
      </c>
    </row>
    <row r="15" spans="1:20" x14ac:dyDescent="0.35">
      <c r="A15" s="5">
        <v>2002</v>
      </c>
      <c r="B15" s="46">
        <v>283.81400000000002</v>
      </c>
      <c r="C15" s="46">
        <v>62.722305035372457</v>
      </c>
      <c r="D15" s="46">
        <v>23.010469274517963</v>
      </c>
      <c r="E15" s="46">
        <v>324.94490576085451</v>
      </c>
      <c r="F15" s="95">
        <f>SUM(Helårsbalans4[[#This Row],[Produktion]]/Helårsbalans4[[#This Row],[Totalkonsumtion]])</f>
        <v>0.8734219092785992</v>
      </c>
    </row>
    <row r="16" spans="1:20" x14ac:dyDescent="0.35">
      <c r="A16" s="35">
        <v>2003</v>
      </c>
      <c r="B16" s="45">
        <v>287.52600000000001</v>
      </c>
      <c r="C16" s="45">
        <v>66.955072409488125</v>
      </c>
      <c r="D16" s="45">
        <v>30.762838535164374</v>
      </c>
      <c r="E16" s="45">
        <v>325.15586387432381</v>
      </c>
      <c r="F16" s="94">
        <f>SUM(Helårsbalans4[[#This Row],[Produktion]]/Helårsbalans4[[#This Row],[Totalkonsumtion]])</f>
        <v>0.88427130476457239</v>
      </c>
    </row>
    <row r="17" spans="1:6" x14ac:dyDescent="0.35">
      <c r="A17" s="5">
        <v>2004</v>
      </c>
      <c r="B17" s="46">
        <v>294.49799999999999</v>
      </c>
      <c r="C17" s="46">
        <v>69.956221944791238</v>
      </c>
      <c r="D17" s="46">
        <v>35.948126231100012</v>
      </c>
      <c r="E17" s="46">
        <v>329.97858571369125</v>
      </c>
      <c r="F17" s="95">
        <f>SUM(Helårsbalans4[[#This Row],[Produktion]]/Helårsbalans4[[#This Row],[Totalkonsumtion]])</f>
        <v>0.89247609617771895</v>
      </c>
    </row>
    <row r="18" spans="1:6" x14ac:dyDescent="0.35">
      <c r="A18" s="35">
        <v>2005</v>
      </c>
      <c r="B18" s="45">
        <v>275.13099999999997</v>
      </c>
      <c r="C18" s="45">
        <v>83.401076987099458</v>
      </c>
      <c r="D18" s="45">
        <v>35.785343736995429</v>
      </c>
      <c r="E18" s="45">
        <v>324.122388250104</v>
      </c>
      <c r="F18" s="94">
        <f>SUM(Helårsbalans4[[#This Row],[Produktion]]/Helårsbalans4[[#This Row],[Totalkonsumtion]])</f>
        <v>0.84884910754051157</v>
      </c>
    </row>
    <row r="19" spans="1:6" x14ac:dyDescent="0.35">
      <c r="A19" s="5">
        <v>2006</v>
      </c>
      <c r="B19" s="46">
        <v>264.44799999999998</v>
      </c>
      <c r="C19" s="46">
        <v>90.445340407823551</v>
      </c>
      <c r="D19" s="46">
        <v>32.659589679567212</v>
      </c>
      <c r="E19" s="46">
        <v>323.55599072825635</v>
      </c>
      <c r="F19" s="95">
        <f>SUM(Helårsbalans4[[#This Row],[Produktion]]/Helårsbalans4[[#This Row],[Totalkonsumtion]])</f>
        <v>0.81731758205058502</v>
      </c>
    </row>
    <row r="20" spans="1:6" x14ac:dyDescent="0.35">
      <c r="A20" s="35">
        <v>2007</v>
      </c>
      <c r="B20" s="45">
        <v>264.86900000000003</v>
      </c>
      <c r="C20" s="45">
        <v>103.51847385212928</v>
      </c>
      <c r="D20" s="45">
        <v>38.045501595228181</v>
      </c>
      <c r="E20" s="45">
        <v>331.6663172569011</v>
      </c>
      <c r="F20" s="94">
        <f>SUM(Helårsbalans4[[#This Row],[Produktion]]/Helårsbalans4[[#This Row],[Totalkonsumtion]])</f>
        <v>0.79860084132341547</v>
      </c>
    </row>
    <row r="21" spans="1:6" x14ac:dyDescent="0.35">
      <c r="A21" s="5">
        <v>2008</v>
      </c>
      <c r="B21" s="46">
        <v>270.71699999999998</v>
      </c>
      <c r="C21" s="46">
        <v>113.712537661257</v>
      </c>
      <c r="D21" s="46">
        <v>50.217764322374812</v>
      </c>
      <c r="E21" s="46">
        <v>335.56535833888216</v>
      </c>
      <c r="F21" s="95">
        <f>SUM(Helårsbalans4[[#This Row],[Produktion]]/Helårsbalans4[[#This Row],[Totalkonsumtion]])</f>
        <v>0.80674894852110202</v>
      </c>
    </row>
    <row r="22" spans="1:6" x14ac:dyDescent="0.35">
      <c r="A22" s="35">
        <v>2009</v>
      </c>
      <c r="B22" s="45">
        <v>260.74799999999999</v>
      </c>
      <c r="C22" s="45">
        <v>110.57482188930503</v>
      </c>
      <c r="D22" s="45">
        <v>36.227186156193646</v>
      </c>
      <c r="E22" s="45">
        <v>336.39937573311141</v>
      </c>
      <c r="F22" s="94">
        <f>SUM(Helårsbalans4[[#This Row],[Produktion]]/Helårsbalans4[[#This Row],[Totalkonsumtion]])</f>
        <v>0.77511439916246805</v>
      </c>
    </row>
    <row r="23" spans="1:6" x14ac:dyDescent="0.35">
      <c r="A23" s="5">
        <v>2010</v>
      </c>
      <c r="B23" s="46">
        <v>263.48</v>
      </c>
      <c r="C23" s="46">
        <v>121.14011929532528</v>
      </c>
      <c r="D23" s="46">
        <v>37.838725204605353</v>
      </c>
      <c r="E23" s="46">
        <v>348.09879409071999</v>
      </c>
      <c r="F23" s="95">
        <f>SUM(Helårsbalans4[[#This Row],[Produktion]]/Helårsbalans4[[#This Row],[Totalkonsumtion]])</f>
        <v>0.75691155635354779</v>
      </c>
    </row>
    <row r="24" spans="1:6" x14ac:dyDescent="0.35">
      <c r="A24" s="35">
        <v>2011</v>
      </c>
      <c r="B24" s="45">
        <v>256.08</v>
      </c>
      <c r="C24" s="45">
        <v>125.50204216951035</v>
      </c>
      <c r="D24" s="45">
        <v>29.557522402552365</v>
      </c>
      <c r="E24" s="45">
        <v>353.30491976695794</v>
      </c>
      <c r="F24" s="94">
        <f>SUM(Helårsbalans4[[#This Row],[Produktion]]/Helårsbalans4[[#This Row],[Totalkonsumtion]])</f>
        <v>0.7248130033652288</v>
      </c>
    </row>
    <row r="25" spans="1:6" x14ac:dyDescent="0.35">
      <c r="A25" s="5">
        <v>2012</v>
      </c>
      <c r="B25" s="46">
        <v>232.97</v>
      </c>
      <c r="C25" s="46">
        <v>134.7833</v>
      </c>
      <c r="D25" s="46">
        <v>26.0716</v>
      </c>
      <c r="E25" s="46">
        <v>342.84654999999998</v>
      </c>
      <c r="F25" s="95">
        <f>SUM(Helårsbalans4[[#This Row],[Produktion]]/Helårsbalans4[[#This Row],[Totalkonsumtion]])</f>
        <v>0.67951682757198528</v>
      </c>
    </row>
    <row r="26" spans="1:6" x14ac:dyDescent="0.35">
      <c r="A26" s="35">
        <v>2013</v>
      </c>
      <c r="B26" s="45">
        <v>234.1</v>
      </c>
      <c r="C26" s="45">
        <v>142.542</v>
      </c>
      <c r="D26" s="45">
        <v>25.9192</v>
      </c>
      <c r="E26" s="45">
        <v>351.89330000000001</v>
      </c>
      <c r="F26" s="94">
        <f>SUM(Helårsbalans4[[#This Row],[Produktion]]/Helårsbalans4[[#This Row],[Totalkonsumtion]])</f>
        <v>0.66525847465694854</v>
      </c>
    </row>
    <row r="27" spans="1:6" s="40" customFormat="1" x14ac:dyDescent="0.35">
      <c r="A27" s="5">
        <v>2014</v>
      </c>
      <c r="B27" s="47">
        <v>236.2</v>
      </c>
      <c r="C27" s="47">
        <v>132.7912</v>
      </c>
      <c r="D27" s="47">
        <v>29.033799999999999</v>
      </c>
      <c r="E27" s="47">
        <v>341.13839999999999</v>
      </c>
      <c r="F27" s="95">
        <f>SUM(Helårsbalans4[[#This Row],[Produktion]]/Helårsbalans4[[#This Row],[Totalkonsumtion]])</f>
        <v>0.69238760573421221</v>
      </c>
    </row>
    <row r="28" spans="1:6" x14ac:dyDescent="0.35">
      <c r="A28" s="35">
        <v>2015</v>
      </c>
      <c r="B28" s="45">
        <v>233.5</v>
      </c>
      <c r="C28" s="45">
        <v>127.68510000000001</v>
      </c>
      <c r="D28" s="45">
        <v>27.381399999999999</v>
      </c>
      <c r="E28" s="45">
        <v>334.97120000000001</v>
      </c>
      <c r="F28" s="94">
        <f>SUM(Helårsbalans4[[#This Row],[Produktion]]/Helårsbalans4[[#This Row],[Totalkonsumtion]])</f>
        <v>0.69707485300228789</v>
      </c>
    </row>
    <row r="29" spans="1:6" x14ac:dyDescent="0.35">
      <c r="A29" s="5">
        <v>2016</v>
      </c>
      <c r="B29" s="46">
        <v>232.8</v>
      </c>
      <c r="C29" s="46">
        <v>124.8622</v>
      </c>
      <c r="D29" s="46">
        <v>25.8889</v>
      </c>
      <c r="E29" s="46">
        <v>332.93729999999999</v>
      </c>
      <c r="F29" s="95">
        <f>SUM(Helårsbalans4[[#This Row],[Produktion]]/Helårsbalans4[[#This Row],[Totalkonsumtion]])</f>
        <v>0.69923075606127649</v>
      </c>
    </row>
    <row r="30" spans="1:6" x14ac:dyDescent="0.35">
      <c r="A30" s="35">
        <v>2017</v>
      </c>
      <c r="B30" s="45">
        <v>240.7</v>
      </c>
      <c r="C30" s="45">
        <v>116.3415</v>
      </c>
      <c r="D30" s="45">
        <v>28.404800000000002</v>
      </c>
      <c r="E30" s="45">
        <v>329.84019999999998</v>
      </c>
      <c r="F30" s="94">
        <f>SUM(Helårsbalans4[[#This Row],[Produktion]]/Helårsbalans4[[#This Row],[Totalkonsumtion]])</f>
        <v>0.72974731400235626</v>
      </c>
    </row>
    <row r="31" spans="1:6" x14ac:dyDescent="0.35">
      <c r="A31" s="5">
        <v>2018</v>
      </c>
      <c r="B31" s="46">
        <v>249.79</v>
      </c>
      <c r="C31" s="46">
        <v>108.6219</v>
      </c>
      <c r="D31" s="46">
        <v>28.953399999999998</v>
      </c>
      <c r="E31" s="46">
        <v>330.70744999999999</v>
      </c>
      <c r="F31" s="95">
        <f>SUM(Helårsbalans4[[#This Row],[Produktion]]/Helårsbalans4[[#This Row],[Totalkonsumtion]])</f>
        <v>0.75532014776201739</v>
      </c>
    </row>
    <row r="32" spans="1:6" x14ac:dyDescent="0.35">
      <c r="A32" s="35">
        <v>2019</v>
      </c>
      <c r="B32" s="45">
        <v>240.29</v>
      </c>
      <c r="C32" s="45">
        <v>101.2325</v>
      </c>
      <c r="D32" s="45">
        <v>28.5245</v>
      </c>
      <c r="E32" s="45">
        <v>314.19945000000001</v>
      </c>
      <c r="F32" s="94">
        <f>SUM(Helårsbalans4[[#This Row],[Produktion]]/Helårsbalans4[[#This Row],[Totalkonsumtion]])</f>
        <v>0.76476900261919611</v>
      </c>
    </row>
    <row r="33" spans="1:7" x14ac:dyDescent="0.35">
      <c r="A33" s="5">
        <v>2020</v>
      </c>
      <c r="B33" s="46">
        <v>246.54</v>
      </c>
      <c r="C33" s="46">
        <v>80.264099999999999</v>
      </c>
      <c r="D33" s="46">
        <v>21.11364</v>
      </c>
      <c r="E33" s="46">
        <v>306.92316</v>
      </c>
      <c r="F33" s="95">
        <f>SUM(Helårsbalans4[[#This Row],[Produktion]]/Helårsbalans4[[#This Row],[Totalkonsumtion]])</f>
        <v>0.80326294047018154</v>
      </c>
    </row>
    <row r="34" spans="1:7" x14ac:dyDescent="0.35">
      <c r="A34" s="35">
        <v>2021</v>
      </c>
      <c r="B34" s="45">
        <v>252.55</v>
      </c>
      <c r="C34" s="45">
        <v>80.5642</v>
      </c>
      <c r="D34" s="45">
        <v>28.627600000000001</v>
      </c>
      <c r="E34" s="45">
        <v>305.74935000000005</v>
      </c>
      <c r="F34" s="94">
        <f>SUM(Helårsbalans4[[#This Row],[Produktion]]/Helårsbalans4[[#This Row],[Totalkonsumtion]])</f>
        <v>0.82600339133999789</v>
      </c>
    </row>
    <row r="35" spans="1:7" x14ac:dyDescent="0.35">
      <c r="A35" s="5">
        <v>2022</v>
      </c>
      <c r="B35" s="46">
        <v>254.25</v>
      </c>
      <c r="C35" s="46">
        <v>83.645399999999995</v>
      </c>
      <c r="D35" s="46">
        <v>30.198699999999999</v>
      </c>
      <c r="E35" s="46">
        <v>308.96795000000003</v>
      </c>
      <c r="F35" s="95">
        <f>SUM(Helårsbalans4[[#This Row],[Produktion]]/Helårsbalans4[[#This Row],[Totalkonsumtion]])</f>
        <v>0.82290088664536232</v>
      </c>
    </row>
    <row r="36" spans="1:7" x14ac:dyDescent="0.35">
      <c r="A36" s="35">
        <v>2023</v>
      </c>
      <c r="B36" s="45">
        <v>243.44</v>
      </c>
      <c r="C36" s="45">
        <v>81.231800000000007</v>
      </c>
      <c r="D36" s="45">
        <v>30.879799999999999</v>
      </c>
      <c r="E36" s="45">
        <v>295.00920000000002</v>
      </c>
      <c r="F36" s="94">
        <f>SUM(Helårsbalans4[[#This Row],[Produktion]]/Helårsbalans4[[#This Row],[Totalkonsumtion]])</f>
        <v>0.82519460410048218</v>
      </c>
      <c r="G36" s="40"/>
    </row>
    <row r="37" spans="1:7" x14ac:dyDescent="0.35">
      <c r="A37" s="5">
        <v>2024</v>
      </c>
      <c r="B37" s="46">
        <v>245.69</v>
      </c>
      <c r="C37" s="46">
        <v>81.405299999999997</v>
      </c>
      <c r="D37" s="46">
        <v>25.9391</v>
      </c>
      <c r="E37" s="46">
        <v>302.38470000000001</v>
      </c>
      <c r="F37" s="95">
        <v>0.81250804025468215</v>
      </c>
    </row>
    <row r="38" spans="1:7" x14ac:dyDescent="0.35">
      <c r="A38" s="35">
        <v>2025</v>
      </c>
      <c r="B38" s="48">
        <v>250.16</v>
      </c>
      <c r="C38" s="48">
        <v>84.164900000000003</v>
      </c>
      <c r="D38" s="48">
        <v>25.119399999999999</v>
      </c>
      <c r="E38" s="48">
        <v>310.4563</v>
      </c>
      <c r="F38" s="101">
        <v>0.80578168328360544</v>
      </c>
    </row>
    <row r="39" spans="1:7" x14ac:dyDescent="0.35">
      <c r="A39" s="5">
        <v>2026</v>
      </c>
      <c r="B39" s="49"/>
      <c r="C39" s="49"/>
      <c r="D39" s="49"/>
      <c r="E39" s="49"/>
      <c r="F39" s="102"/>
    </row>
    <row r="40" spans="1:7" x14ac:dyDescent="0.35">
      <c r="A40" s="35">
        <v>2027</v>
      </c>
      <c r="B40" s="48"/>
      <c r="C40" s="48"/>
      <c r="D40" s="48"/>
      <c r="E40" s="48"/>
      <c r="F40" s="101"/>
    </row>
    <row r="41" spans="1:7" x14ac:dyDescent="0.35">
      <c r="A41" s="5">
        <v>2028</v>
      </c>
      <c r="B41" s="49"/>
      <c r="C41" s="49"/>
      <c r="D41" s="49"/>
      <c r="E41" s="49"/>
      <c r="F41" s="102"/>
    </row>
    <row r="42" spans="1:7" x14ac:dyDescent="0.35">
      <c r="A42" s="35">
        <v>2029</v>
      </c>
      <c r="B42" s="48"/>
      <c r="C42" s="48"/>
      <c r="D42" s="48"/>
      <c r="E42" s="48"/>
      <c r="F42" s="101"/>
    </row>
    <row r="43" spans="1:7" x14ac:dyDescent="0.35">
      <c r="A43" s="5">
        <v>2030</v>
      </c>
      <c r="B43" s="49"/>
      <c r="C43" s="49"/>
      <c r="D43" s="49"/>
      <c r="E43" s="49"/>
      <c r="F43" s="102"/>
    </row>
    <row r="44" spans="1:7" x14ac:dyDescent="0.35">
      <c r="A44" s="35">
        <v>2031</v>
      </c>
      <c r="B44" s="48"/>
      <c r="C44" s="48"/>
      <c r="D44" s="48"/>
      <c r="E44" s="48"/>
      <c r="F44" s="101"/>
    </row>
    <row r="45" spans="1:7" x14ac:dyDescent="0.35">
      <c r="A45" s="5">
        <v>2032</v>
      </c>
      <c r="B45" s="49"/>
      <c r="C45" s="49"/>
      <c r="D45" s="49"/>
      <c r="E45" s="49"/>
      <c r="F45" s="102"/>
    </row>
    <row r="46" spans="1:7" x14ac:dyDescent="0.35">
      <c r="A46" s="35">
        <v>2033</v>
      </c>
      <c r="B46" s="48"/>
      <c r="C46" s="48"/>
      <c r="D46" s="48"/>
      <c r="E46" s="48"/>
      <c r="F46" s="101"/>
    </row>
    <row r="47" spans="1:7" x14ac:dyDescent="0.35">
      <c r="A47" s="5">
        <v>2034</v>
      </c>
      <c r="B47" s="49"/>
      <c r="C47" s="49"/>
      <c r="D47" s="49"/>
      <c r="E47" s="49"/>
      <c r="F47" s="102"/>
    </row>
    <row r="48" spans="1:7" x14ac:dyDescent="0.35">
      <c r="A48" s="35">
        <v>2035</v>
      </c>
      <c r="B48" s="48"/>
      <c r="C48" s="48"/>
      <c r="D48" s="48"/>
      <c r="E48" s="48"/>
      <c r="F48" s="101">
        <v>0.95</v>
      </c>
    </row>
  </sheetData>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20</vt:i4>
      </vt:variant>
    </vt:vector>
  </HeadingPairs>
  <TitlesOfParts>
    <vt:vector size="20" baseType="lpstr">
      <vt:lpstr>Målförslag</vt:lpstr>
      <vt:lpstr>Spannmål</vt:lpstr>
      <vt:lpstr>Rapsfrö</vt:lpstr>
      <vt:lpstr>Baljväxter</vt:lpstr>
      <vt:lpstr>Matpotatis</vt:lpstr>
      <vt:lpstr>Stärkelsepotatis</vt:lpstr>
      <vt:lpstr>Socker</vt:lpstr>
      <vt:lpstr>Kött totalt</vt:lpstr>
      <vt:lpstr>Griskött</vt:lpstr>
      <vt:lpstr>Nötkött</vt:lpstr>
      <vt:lpstr>Får- och lammkött</vt:lpstr>
      <vt:lpstr>Matfågel</vt:lpstr>
      <vt:lpstr>Mjölk</vt:lpstr>
      <vt:lpstr>Ägg</vt:lpstr>
      <vt:lpstr>Morot</vt:lpstr>
      <vt:lpstr>Matlök</vt:lpstr>
      <vt:lpstr>Huvudkål</vt:lpstr>
      <vt:lpstr>Tomat</vt:lpstr>
      <vt:lpstr>Äpple</vt:lpstr>
      <vt:lpstr>Fiske och vattenbruk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Marknadsbalans lammkött</dc:title>
  <dc:creator>Jordbruksverket@jordbruksverket.se</dc:creator>
  <cp:lastModifiedBy>Johanna Granlund</cp:lastModifiedBy>
  <dcterms:created xsi:type="dcterms:W3CDTF">2021-04-07T08:36:25Z</dcterms:created>
  <dcterms:modified xsi:type="dcterms:W3CDTF">2026-06-29T08:36:35Z</dcterms:modified>
</cp:coreProperties>
</file>