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nafs01\anvandare\ASCH\Documents\Åsa\Webbredaktionen\"/>
    </mc:Choice>
  </mc:AlternateContent>
  <xr:revisionPtr revIDLastSave="0" documentId="8_{6901C883-8AF7-4FA3-B570-B291164CB9E0}" xr6:coauthVersionLast="36" xr6:coauthVersionMax="36" xr10:uidLastSave="{00000000-0000-0000-0000-000000000000}"/>
  <bookViews>
    <workbookView xWindow="0" yWindow="0" windowWidth="19200" windowHeight="6810" xr2:uid="{00000000-000D-0000-FFFF-FFFF00000000}"/>
  </bookViews>
  <sheets>
    <sheet name="Utsädespotatis 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1" i="1" l="1"/>
  <c r="C78" i="1"/>
  <c r="C11" i="1"/>
  <c r="C36" i="1" l="1"/>
  <c r="C37" i="1"/>
  <c r="C23" i="1"/>
  <c r="C60" i="1"/>
  <c r="C56" i="1"/>
  <c r="C53" i="1"/>
  <c r="D7" i="1"/>
  <c r="E7" i="1"/>
  <c r="C5" i="1" l="1"/>
  <c r="C6" i="1"/>
  <c r="C4" i="1"/>
  <c r="C13" i="1"/>
  <c r="C14" i="1"/>
  <c r="C12" i="1"/>
  <c r="C15" i="1"/>
  <c r="C16" i="1"/>
  <c r="C17" i="1"/>
  <c r="C18" i="1"/>
  <c r="C19" i="1"/>
  <c r="C20" i="1"/>
  <c r="C21" i="1"/>
  <c r="C22" i="1"/>
  <c r="C24" i="1"/>
  <c r="C25" i="1"/>
  <c r="C26" i="1"/>
  <c r="C27" i="1"/>
  <c r="C28" i="1"/>
  <c r="C35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4" i="1"/>
  <c r="C55" i="1"/>
  <c r="C57" i="1"/>
  <c r="C58" i="1"/>
  <c r="C59" i="1"/>
  <c r="C61" i="1"/>
  <c r="C62" i="1"/>
  <c r="C63" i="1"/>
  <c r="D31" i="1" l="1"/>
  <c r="E31" i="1"/>
  <c r="F31" i="1"/>
  <c r="G31" i="1"/>
  <c r="H31" i="1"/>
  <c r="I31" i="1"/>
  <c r="J31" i="1"/>
  <c r="K31" i="1"/>
  <c r="L31" i="1"/>
  <c r="M31" i="1"/>
  <c r="D86" i="1"/>
  <c r="E86" i="1"/>
  <c r="F86" i="1"/>
  <c r="G86" i="1"/>
  <c r="H86" i="1"/>
  <c r="I86" i="1"/>
  <c r="J86" i="1"/>
  <c r="K86" i="1"/>
  <c r="L86" i="1"/>
  <c r="M86" i="1"/>
  <c r="D64" i="1"/>
  <c r="E64" i="1"/>
  <c r="F64" i="1"/>
  <c r="G64" i="1"/>
  <c r="H64" i="1"/>
  <c r="I64" i="1"/>
  <c r="J64" i="1"/>
  <c r="K64" i="1"/>
  <c r="L64" i="1"/>
  <c r="M64" i="1"/>
  <c r="F7" i="1"/>
  <c r="G7" i="1"/>
  <c r="H7" i="1"/>
  <c r="I7" i="1"/>
  <c r="J7" i="1"/>
  <c r="K7" i="1"/>
  <c r="L7" i="1"/>
  <c r="M7" i="1"/>
  <c r="C69" i="1"/>
  <c r="C70" i="1"/>
  <c r="C71" i="1"/>
  <c r="C72" i="1"/>
  <c r="C73" i="1"/>
  <c r="C74" i="1"/>
  <c r="C75" i="1"/>
  <c r="C76" i="1"/>
  <c r="C77" i="1"/>
  <c r="C79" i="1"/>
  <c r="C80" i="1"/>
  <c r="C82" i="1"/>
  <c r="C83" i="1"/>
  <c r="C84" i="1"/>
  <c r="C85" i="1"/>
  <c r="C68" i="1"/>
  <c r="E89" i="1" l="1"/>
  <c r="G89" i="1"/>
  <c r="C31" i="1"/>
  <c r="J89" i="1"/>
  <c r="I89" i="1"/>
  <c r="F89" i="1"/>
  <c r="M89" i="1"/>
  <c r="L89" i="1"/>
  <c r="D89" i="1"/>
  <c r="C64" i="1"/>
  <c r="B60" i="1" s="1"/>
  <c r="K89" i="1"/>
  <c r="H89" i="1"/>
  <c r="C86" i="1"/>
  <c r="B85" i="1" s="1"/>
  <c r="B84" i="1" l="1"/>
  <c r="B76" i="1"/>
  <c r="B81" i="1"/>
  <c r="B74" i="1"/>
  <c r="B71" i="1"/>
  <c r="B82" i="1"/>
  <c r="B73" i="1"/>
  <c r="B77" i="1"/>
  <c r="B78" i="1"/>
  <c r="B69" i="1"/>
  <c r="B68" i="1"/>
  <c r="B72" i="1"/>
  <c r="B70" i="1"/>
  <c r="B75" i="1"/>
  <c r="B79" i="1"/>
  <c r="B83" i="1"/>
  <c r="B80" i="1"/>
  <c r="B18" i="1"/>
  <c r="B26" i="1"/>
  <c r="B16" i="1"/>
  <c r="B12" i="1"/>
  <c r="B25" i="1"/>
  <c r="B21" i="1"/>
  <c r="B24" i="1"/>
  <c r="B14" i="1"/>
  <c r="B15" i="1"/>
  <c r="B20" i="1"/>
  <c r="B17" i="1"/>
  <c r="B13" i="1"/>
  <c r="B22" i="1"/>
  <c r="B19" i="1"/>
  <c r="B11" i="1"/>
  <c r="B28" i="1"/>
  <c r="B27" i="1"/>
  <c r="B36" i="1"/>
  <c r="B39" i="1"/>
  <c r="B37" i="1"/>
  <c r="B35" i="1"/>
  <c r="B38" i="1"/>
  <c r="B61" i="1"/>
  <c r="B58" i="1"/>
  <c r="B57" i="1"/>
  <c r="B63" i="1"/>
  <c r="B59" i="1"/>
  <c r="B62" i="1"/>
  <c r="B56" i="1"/>
  <c r="B53" i="1"/>
  <c r="B42" i="1"/>
  <c r="B40" i="1"/>
  <c r="B50" i="1"/>
  <c r="B43" i="1"/>
  <c r="B47" i="1"/>
  <c r="B48" i="1"/>
  <c r="B52" i="1"/>
  <c r="B51" i="1"/>
  <c r="B41" i="1"/>
  <c r="B45" i="1"/>
  <c r="B54" i="1"/>
  <c r="B46" i="1"/>
  <c r="B44" i="1"/>
  <c r="B55" i="1"/>
  <c r="B49" i="1"/>
  <c r="C7" i="1" l="1"/>
  <c r="B4" i="1" l="1"/>
  <c r="B7" i="1"/>
  <c r="B5" i="1"/>
  <c r="B6" i="1"/>
  <c r="C89" i="1"/>
  <c r="B23" i="1" s="1"/>
</calcChain>
</file>

<file path=xl/sharedStrings.xml><?xml version="1.0" encoding="utf-8"?>
<sst xmlns="http://schemas.openxmlformats.org/spreadsheetml/2006/main" count="146" uniqueCount="89">
  <si>
    <t>Bevarandesort</t>
  </si>
  <si>
    <t>Sort</t>
  </si>
  <si>
    <t>PB1</t>
  </si>
  <si>
    <t>PB2</t>
  </si>
  <si>
    <t>PB3</t>
  </si>
  <si>
    <t>PB4</t>
  </si>
  <si>
    <t>S</t>
  </si>
  <si>
    <t>SE</t>
  </si>
  <si>
    <t>E</t>
  </si>
  <si>
    <t>A</t>
  </si>
  <si>
    <t>B</t>
  </si>
  <si>
    <t>Blå mandel</t>
  </si>
  <si>
    <t>Early Rose</t>
  </si>
  <si>
    <t>Summa</t>
  </si>
  <si>
    <t>Summa ha:</t>
  </si>
  <si>
    <t>%-andel</t>
  </si>
  <si>
    <t>Färskpotatis</t>
  </si>
  <si>
    <t>Arielle</t>
  </si>
  <si>
    <t>Arrow</t>
  </si>
  <si>
    <t>Bernadette</t>
  </si>
  <si>
    <t>Connect</t>
  </si>
  <si>
    <t>Early Puritan</t>
  </si>
  <si>
    <t>Maria</t>
  </si>
  <si>
    <t>Maris Bard</t>
  </si>
  <si>
    <t>Michelle</t>
  </si>
  <si>
    <t>Princess</t>
  </si>
  <si>
    <t>Rocket</t>
  </si>
  <si>
    <t>Solist</t>
  </si>
  <si>
    <t>Swift</t>
  </si>
  <si>
    <t>7FOUR7</t>
  </si>
  <si>
    <t>Asparges</t>
  </si>
  <si>
    <t>Baby Lou</t>
  </si>
  <si>
    <t>Ballerina</t>
  </si>
  <si>
    <t>Bintje</t>
  </si>
  <si>
    <t>Carolus</t>
  </si>
  <si>
    <t>Chérie</t>
  </si>
  <si>
    <t>Ditta</t>
  </si>
  <si>
    <t>Fakse</t>
  </si>
  <si>
    <t>Folva</t>
  </si>
  <si>
    <t>Fontane</t>
  </si>
  <si>
    <t>Gala</t>
  </si>
  <si>
    <t>Inova</t>
  </si>
  <si>
    <t>King Edward VII</t>
  </si>
  <si>
    <t>Kingsman</t>
  </si>
  <si>
    <t>Mandel</t>
  </si>
  <si>
    <t>Octa</t>
  </si>
  <si>
    <t>Perlo</t>
  </si>
  <si>
    <t>Queen Anne</t>
  </si>
  <si>
    <t>Taisiya</t>
  </si>
  <si>
    <t>Twister</t>
  </si>
  <si>
    <t>Höst- och vinterpotatis</t>
  </si>
  <si>
    <t>Industripotatis</t>
  </si>
  <si>
    <t>Adato</t>
  </si>
  <si>
    <t>Allstar</t>
  </si>
  <si>
    <t>Avenue</t>
  </si>
  <si>
    <t>Dartiest</t>
  </si>
  <si>
    <t>Kuba</t>
  </si>
  <si>
    <t>Kuras</t>
  </si>
  <si>
    <t>Lukas</t>
  </si>
  <si>
    <t>Nofy</t>
  </si>
  <si>
    <t>Nummersorter</t>
  </si>
  <si>
    <t>Saprodi</t>
  </si>
  <si>
    <t>Seresta</t>
  </si>
  <si>
    <t>Ydun</t>
  </si>
  <si>
    <t>Totalt</t>
  </si>
  <si>
    <t>Kasserat</t>
  </si>
  <si>
    <t>Silla</t>
  </si>
  <si>
    <t>Aztec Gold</t>
  </si>
  <si>
    <t>Fyone</t>
  </si>
  <si>
    <t>Jacky</t>
  </si>
  <si>
    <t>Jubilat</t>
  </si>
  <si>
    <t>Triton</t>
  </si>
  <si>
    <t>Dior</t>
  </si>
  <si>
    <t>Edison</t>
  </si>
  <si>
    <t>Jule</t>
  </si>
  <si>
    <t>Lea</t>
  </si>
  <si>
    <t>Linus</t>
  </si>
  <si>
    <t>Melody</t>
  </si>
  <si>
    <t>Penni</t>
  </si>
  <si>
    <t>Telma</t>
  </si>
  <si>
    <t>Thalia</t>
  </si>
  <si>
    <t>Verdi</t>
  </si>
  <si>
    <t>Fältbesiktningsstatistik, utsädespotatis 2024, slutlig</t>
  </si>
  <si>
    <t>Alexia</t>
  </si>
  <si>
    <t>Lady Rosetta</t>
  </si>
  <si>
    <t>Nola</t>
  </si>
  <si>
    <t>Plenty</t>
  </si>
  <si>
    <t>Pondus</t>
  </si>
  <si>
    <t>Utsädesenheten 2024-12-18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</si>
</sst>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0.000"/>
  </numFmts>
  <fonts count="9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sz val="11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6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9" fontId="5" fillId="0" borderId="0" applyFont="0" applyFill="0" applyBorder="0" applyAlignment="0" applyProtection="0"/>
    <xf numFmtId="0" fontId="5" fillId="0" borderId="0"/>
  </cellStyleXfs>
  <cellXfs count="39">
    <xf numFmtId="0" fontId="0" fillId="0" borderId="0" xfId="0"/>
    <xf numFmtId="0" fontId="1" fillId="0" borderId="0" xfId="0" applyFont="1"/>
    <xf numFmtId="0" fontId="4" fillId="0" borderId="0" xfId="1" applyBorder="1"/>
    <xf numFmtId="0" fontId="2" fillId="0" borderId="0" xfId="2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2" fontId="1" fillId="0" borderId="0" xfId="0" applyNumberFormat="1" applyFont="1"/>
    <xf numFmtId="164" fontId="1" fillId="0" borderId="0" xfId="0" applyNumberFormat="1" applyFont="1"/>
    <xf numFmtId="165" fontId="1" fillId="0" borderId="0" xfId="4" applyNumberFormat="1" applyFont="1"/>
    <xf numFmtId="165" fontId="1" fillId="0" borderId="0" xfId="0" applyNumberFormat="1" applyFont="1"/>
    <xf numFmtId="10" fontId="1" fillId="0" borderId="0" xfId="4" applyNumberFormat="1" applyFont="1"/>
    <xf numFmtId="165" fontId="1" fillId="0" borderId="5" xfId="4" applyNumberFormat="1" applyFont="1" applyBorder="1"/>
    <xf numFmtId="0" fontId="7" fillId="0" borderId="0" xfId="0" applyFont="1"/>
    <xf numFmtId="164" fontId="7" fillId="0" borderId="0" xfId="0" applyNumberFormat="1" applyFont="1"/>
    <xf numFmtId="2" fontId="7" fillId="0" borderId="0" xfId="0" applyNumberFormat="1" applyFont="1"/>
    <xf numFmtId="0" fontId="1" fillId="0" borderId="0" xfId="0" applyFont="1" applyFill="1"/>
    <xf numFmtId="164" fontId="1" fillId="0" borderId="0" xfId="0" applyNumberFormat="1" applyFont="1" applyFill="1"/>
    <xf numFmtId="164" fontId="7" fillId="0" borderId="0" xfId="0" applyNumberFormat="1" applyFont="1" applyFill="1"/>
    <xf numFmtId="0" fontId="7" fillId="0" borderId="0" xfId="0" applyFont="1" applyBorder="1"/>
    <xf numFmtId="0" fontId="1" fillId="0" borderId="0" xfId="0" applyFont="1" applyBorder="1"/>
    <xf numFmtId="164" fontId="1" fillId="0" borderId="0" xfId="0" applyNumberFormat="1" applyFont="1" applyBorder="1"/>
    <xf numFmtId="165" fontId="1" fillId="0" borderId="0" xfId="4" applyNumberFormat="1" applyFont="1" applyBorder="1"/>
    <xf numFmtId="0" fontId="6" fillId="2" borderId="8" xfId="0" applyFont="1" applyFill="1" applyBorder="1"/>
    <xf numFmtId="0" fontId="6" fillId="2" borderId="9" xfId="0" applyFont="1" applyFill="1" applyBorder="1"/>
    <xf numFmtId="0" fontId="6" fillId="2" borderId="10" xfId="0" applyFont="1" applyFill="1" applyBorder="1"/>
    <xf numFmtId="0" fontId="1" fillId="3" borderId="7" xfId="0" applyFont="1" applyFill="1" applyBorder="1"/>
    <xf numFmtId="165" fontId="1" fillId="3" borderId="11" xfId="4" applyNumberFormat="1" applyFont="1" applyFill="1" applyBorder="1"/>
    <xf numFmtId="164" fontId="1" fillId="3" borderId="11" xfId="0" applyNumberFormat="1" applyFont="1" applyFill="1" applyBorder="1"/>
    <xf numFmtId="0" fontId="8" fillId="0" borderId="0" xfId="0" applyFont="1"/>
    <xf numFmtId="165" fontId="8" fillId="0" borderId="0" xfId="4" applyNumberFormat="1" applyFont="1" applyBorder="1"/>
    <xf numFmtId="164" fontId="8" fillId="0" borderId="0" xfId="0" applyNumberFormat="1" applyFont="1" applyBorder="1"/>
    <xf numFmtId="165" fontId="8" fillId="0" borderId="0" xfId="0" applyNumberFormat="1" applyFont="1"/>
    <xf numFmtId="164" fontId="8" fillId="0" borderId="0" xfId="0" applyNumberFormat="1" applyFont="1"/>
    <xf numFmtId="0" fontId="1" fillId="0" borderId="0" xfId="0" applyNumberFormat="1" applyFont="1"/>
    <xf numFmtId="9" fontId="1" fillId="0" borderId="0" xfId="4" applyFont="1"/>
    <xf numFmtId="9" fontId="7" fillId="0" borderId="0" xfId="4" applyFont="1" applyBorder="1"/>
    <xf numFmtId="166" fontId="1" fillId="0" borderId="0" xfId="0" applyNumberFormat="1" applyFont="1"/>
    <xf numFmtId="10" fontId="1" fillId="0" borderId="0" xfId="0" applyNumberFormat="1" applyFont="1"/>
  </cellXfs>
  <cellStyles count="6">
    <cellStyle name="Normal" xfId="0" builtinId="0"/>
    <cellStyle name="Normal 2" xfId="5" xr:uid="{9D1DBAA6-5F6A-4E41-A1F0-1091BBB161AF}"/>
    <cellStyle name="Procent" xfId="4" builtinId="5"/>
    <cellStyle name="Rubrik 1" xfId="1" builtinId="16" customBuiltin="1"/>
    <cellStyle name="Rubrik 2" xfId="2" builtinId="17" customBuiltin="1"/>
    <cellStyle name="Rubrik 3" xfId="3" builtinId="18" customBuiltin="1"/>
  </cellStyles>
  <dxfs count="6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5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5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2" displayName="Tabell2" ref="A3:M8" totalsRowShown="0" headerRowDxfId="59" dataDxfId="58">
  <autoFilter ref="A3:M8" xr:uid="{00000000-0009-0000-0100-000002000000}"/>
  <tableColumns count="13">
    <tableColumn id="1" xr3:uid="{00000000-0010-0000-0000-000001000000}" name="Sort" dataDxfId="57"/>
    <tableColumn id="12" xr3:uid="{00000000-0010-0000-0000-00000C000000}" name="%-andel" dataDxfId="56" dataCellStyle="Procent">
      <calculatedColumnFormula>Tabell2[[#This Row],[Summa ha:]]/$C$7</calculatedColumnFormula>
    </tableColumn>
    <tableColumn id="2" xr3:uid="{00000000-0010-0000-0000-000002000000}" name="Summa ha:" dataDxfId="55"/>
    <tableColumn id="3" xr3:uid="{00000000-0010-0000-0000-000003000000}" name="PB1" dataDxfId="54"/>
    <tableColumn id="4" xr3:uid="{00000000-0010-0000-0000-000004000000}" name="PB2" dataDxfId="53"/>
    <tableColumn id="5" xr3:uid="{00000000-0010-0000-0000-000005000000}" name="PB3" dataDxfId="52"/>
    <tableColumn id="6" xr3:uid="{00000000-0010-0000-0000-000006000000}" name="PB4" dataDxfId="51"/>
    <tableColumn id="7" xr3:uid="{00000000-0010-0000-0000-000007000000}" name="S" dataDxfId="50"/>
    <tableColumn id="8" xr3:uid="{00000000-0010-0000-0000-000008000000}" name="SE" dataDxfId="49"/>
    <tableColumn id="9" xr3:uid="{00000000-0010-0000-0000-000009000000}" name="E" dataDxfId="48"/>
    <tableColumn id="10" xr3:uid="{00000000-0010-0000-0000-00000A000000}" name="A" dataDxfId="47"/>
    <tableColumn id="11" xr3:uid="{00000000-0010-0000-0000-00000B000000}" name="B" dataDxfId="46"/>
    <tableColumn id="13" xr3:uid="{00000000-0010-0000-0000-00000D000000}" name="Kasserat" dataDxfId="4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l3" displayName="Tabell3" ref="A10:M30" totalsRowShown="0" headerRowDxfId="44" dataDxfId="43">
  <autoFilter ref="A10:M30" xr:uid="{00000000-0009-0000-0100-000003000000}"/>
  <tableColumns count="13">
    <tableColumn id="1" xr3:uid="{00000000-0010-0000-0100-000001000000}" name="Sort" dataDxfId="42"/>
    <tableColumn id="2" xr3:uid="{00000000-0010-0000-0100-000002000000}" name="%-andel" dataDxfId="41">
      <calculatedColumnFormula>C11/$C$89</calculatedColumnFormula>
    </tableColumn>
    <tableColumn id="3" xr3:uid="{00000000-0010-0000-0100-000003000000}" name="Summa ha:" dataDxfId="40"/>
    <tableColumn id="4" xr3:uid="{00000000-0010-0000-0100-000004000000}" name="PB1" dataDxfId="39"/>
    <tableColumn id="5" xr3:uid="{00000000-0010-0000-0100-000005000000}" name="PB2" dataDxfId="38"/>
    <tableColumn id="6" xr3:uid="{00000000-0010-0000-0100-000006000000}" name="PB3" dataDxfId="37"/>
    <tableColumn id="7" xr3:uid="{00000000-0010-0000-0100-000007000000}" name="PB4" dataDxfId="36"/>
    <tableColumn id="8" xr3:uid="{00000000-0010-0000-0100-000008000000}" name="S" dataDxfId="35"/>
    <tableColumn id="9" xr3:uid="{00000000-0010-0000-0100-000009000000}" name="SE" dataDxfId="34"/>
    <tableColumn id="10" xr3:uid="{00000000-0010-0000-0100-00000A000000}" name="E" dataDxfId="33"/>
    <tableColumn id="11" xr3:uid="{00000000-0010-0000-0100-00000B000000}" name="A" dataDxfId="32"/>
    <tableColumn id="12" xr3:uid="{00000000-0010-0000-0100-00000C000000}" name="B" dataDxfId="31"/>
    <tableColumn id="13" xr3:uid="{00000000-0010-0000-0100-00000D000000}" name="Kasserat" dataDxfId="3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ell4" displayName="Tabell4" ref="A34:M65" totalsRowShown="0" headerRowDxfId="29" dataDxfId="28">
  <autoFilter ref="A34:M65" xr:uid="{00000000-0009-0000-0100-000004000000}"/>
  <tableColumns count="13">
    <tableColumn id="1" xr3:uid="{00000000-0010-0000-0200-000001000000}" name="Sort" dataDxfId="27"/>
    <tableColumn id="2" xr3:uid="{00000000-0010-0000-0200-000002000000}" name="%-andel" dataDxfId="26" dataCellStyle="Procent">
      <calculatedColumnFormula>C35/$C$64</calculatedColumnFormula>
    </tableColumn>
    <tableColumn id="3" xr3:uid="{00000000-0010-0000-0200-000003000000}" name="Summa ha:" dataDxfId="25"/>
    <tableColumn id="4" xr3:uid="{00000000-0010-0000-0200-000004000000}" name="PB1" dataDxfId="24"/>
    <tableColumn id="5" xr3:uid="{00000000-0010-0000-0200-000005000000}" name="PB2" dataDxfId="23"/>
    <tableColumn id="6" xr3:uid="{00000000-0010-0000-0200-000006000000}" name="PB3" dataDxfId="22"/>
    <tableColumn id="7" xr3:uid="{00000000-0010-0000-0200-000007000000}" name="PB4" dataDxfId="21"/>
    <tableColumn id="8" xr3:uid="{00000000-0010-0000-0200-000008000000}" name="S" dataDxfId="20"/>
    <tableColumn id="9" xr3:uid="{00000000-0010-0000-0200-000009000000}" name="SE" dataDxfId="19"/>
    <tableColumn id="10" xr3:uid="{00000000-0010-0000-0200-00000A000000}" name="E" dataDxfId="18"/>
    <tableColumn id="11" xr3:uid="{00000000-0010-0000-0200-00000B000000}" name="A" dataDxfId="17"/>
    <tableColumn id="12" xr3:uid="{00000000-0010-0000-0200-00000C000000}" name="B" dataDxfId="16"/>
    <tableColumn id="13" xr3:uid="{00000000-0010-0000-0200-00000D000000}" name="Kasserat" dataDxfId="1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ell5" displayName="Tabell5" ref="A67:M87" totalsRowShown="0" headerRowDxfId="14" dataDxfId="13">
  <autoFilter ref="A67:M87" xr:uid="{00000000-0009-0000-0100-000005000000}"/>
  <tableColumns count="13">
    <tableColumn id="1" xr3:uid="{00000000-0010-0000-0300-000001000000}" name="Sort" dataDxfId="12"/>
    <tableColumn id="2" xr3:uid="{00000000-0010-0000-0300-000002000000}" name="%-andel" dataDxfId="11" dataCellStyle="Procent"/>
    <tableColumn id="3" xr3:uid="{00000000-0010-0000-0300-000003000000}" name="Summa ha:" dataDxfId="10"/>
    <tableColumn id="4" xr3:uid="{00000000-0010-0000-0300-000004000000}" name="PB1" dataDxfId="9"/>
    <tableColumn id="5" xr3:uid="{00000000-0010-0000-0300-000005000000}" name="PB2" dataDxfId="8"/>
    <tableColumn id="6" xr3:uid="{00000000-0010-0000-0300-000006000000}" name="PB3" dataDxfId="7"/>
    <tableColumn id="7" xr3:uid="{00000000-0010-0000-0300-000007000000}" name="PB4" dataDxfId="6"/>
    <tableColumn id="8" xr3:uid="{00000000-0010-0000-0300-000008000000}" name="S" dataDxfId="5"/>
    <tableColumn id="9" xr3:uid="{00000000-0010-0000-0300-000009000000}" name="SE" dataDxfId="4"/>
    <tableColumn id="10" xr3:uid="{00000000-0010-0000-0300-00000A000000}" name="E" dataDxfId="3"/>
    <tableColumn id="11" xr3:uid="{00000000-0010-0000-0300-00000B000000}" name="A" dataDxfId="2"/>
    <tableColumn id="12" xr3:uid="{00000000-0010-0000-0300-00000C000000}" name="B" dataDxfId="1"/>
    <tableColumn id="13" xr3:uid="{00000000-0010-0000-0300-00000D000000}" name="Kassera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0"/>
  <sheetViews>
    <sheetView tabSelected="1" topLeftCell="A6" zoomScale="80" zoomScaleNormal="80" zoomScaleSheetLayoutView="100" workbookViewId="0">
      <selection activeCell="Q58" sqref="Q58"/>
    </sheetView>
  </sheetViews>
  <sheetFormatPr defaultColWidth="8.625" defaultRowHeight="12.75" x14ac:dyDescent="0.2"/>
  <cols>
    <col min="1" max="1" width="30" style="1" customWidth="1"/>
    <col min="2" max="2" width="10.625" style="1" bestFit="1" customWidth="1"/>
    <col min="3" max="3" width="13.125" style="1" bestFit="1" customWidth="1"/>
    <col min="4" max="4" width="7.125" style="1" customWidth="1"/>
    <col min="5" max="5" width="7.875" style="1" customWidth="1"/>
    <col min="6" max="6" width="6" style="1" bestFit="1" customWidth="1"/>
    <col min="7" max="7" width="6.375" style="1" customWidth="1"/>
    <col min="8" max="8" width="4.875" style="1" customWidth="1"/>
    <col min="9" max="10" width="5.125" style="1" customWidth="1"/>
    <col min="11" max="11" width="5.625" style="1" customWidth="1"/>
    <col min="12" max="12" width="5.875" style="1" customWidth="1"/>
    <col min="13" max="13" width="9.625" style="1" customWidth="1"/>
    <col min="14" max="16384" width="8.625" style="1"/>
  </cols>
  <sheetData>
    <row r="1" spans="1:14" ht="18" x14ac:dyDescent="0.25">
      <c r="A1" s="2" t="s">
        <v>82</v>
      </c>
      <c r="B1" s="2"/>
    </row>
    <row r="2" spans="1:14" ht="16.5" x14ac:dyDescent="0.25">
      <c r="A2" s="3" t="s">
        <v>0</v>
      </c>
      <c r="B2" s="3"/>
    </row>
    <row r="3" spans="1:14" x14ac:dyDescent="0.2">
      <c r="A3" s="1" t="s">
        <v>1</v>
      </c>
      <c r="B3" s="35" t="s">
        <v>15</v>
      </c>
      <c r="C3" s="1" t="s">
        <v>14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3" t="s">
        <v>65</v>
      </c>
    </row>
    <row r="4" spans="1:14" x14ac:dyDescent="0.2">
      <c r="A4" s="1" t="s">
        <v>11</v>
      </c>
      <c r="B4" s="35">
        <f>Tabell2[[#This Row],[Summa ha:]]/$C$7</f>
        <v>0.33333333333333337</v>
      </c>
      <c r="C4" s="1">
        <f>SUM(Tabell2[[#This Row],[PB1]:[B]])</f>
        <v>0.3</v>
      </c>
      <c r="F4" s="1">
        <v>0.3</v>
      </c>
      <c r="M4" s="13"/>
    </row>
    <row r="5" spans="1:14" x14ac:dyDescent="0.2">
      <c r="A5" s="1" t="s">
        <v>12</v>
      </c>
      <c r="B5" s="35">
        <f>Tabell2[[#This Row],[Summa ha:]]/$C$7</f>
        <v>0.33333333333333337</v>
      </c>
      <c r="C5" s="1">
        <f>SUM(Tabell2[[#This Row],[PB1]:[B]])</f>
        <v>0.3</v>
      </c>
      <c r="F5" s="1">
        <v>0.3</v>
      </c>
      <c r="M5" s="13"/>
    </row>
    <row r="6" spans="1:14" x14ac:dyDescent="0.2">
      <c r="A6" s="1" t="s">
        <v>66</v>
      </c>
      <c r="B6" s="35">
        <f>Tabell2[[#This Row],[Summa ha:]]/$C$7</f>
        <v>0.33333333333333337</v>
      </c>
      <c r="C6" s="1">
        <f>SUM(Tabell2[[#This Row],[PB1]:[B]])</f>
        <v>0.3</v>
      </c>
      <c r="D6" s="29"/>
      <c r="E6" s="29"/>
      <c r="F6" s="29">
        <v>0.3</v>
      </c>
      <c r="G6" s="29"/>
      <c r="H6" s="29"/>
      <c r="I6" s="29"/>
      <c r="J6" s="29"/>
      <c r="K6" s="29"/>
      <c r="L6" s="29"/>
      <c r="M6" s="29"/>
    </row>
    <row r="7" spans="1:14" x14ac:dyDescent="0.2">
      <c r="A7" s="1" t="s">
        <v>13</v>
      </c>
      <c r="B7" s="35">
        <f>Tabell2[[#This Row],[Summa ha:]]/$C$7</f>
        <v>1</v>
      </c>
      <c r="C7" s="1">
        <f t="shared" ref="C7:D7" si="0">SUM(C4:C6)</f>
        <v>0.89999999999999991</v>
      </c>
      <c r="D7" s="1">
        <f t="shared" si="0"/>
        <v>0</v>
      </c>
      <c r="E7" s="1">
        <f>SUM(E4:E6)</f>
        <v>0</v>
      </c>
      <c r="F7" s="1">
        <f t="shared" ref="F7:M7" si="1">SUM(F4:F6)</f>
        <v>0.89999999999999991</v>
      </c>
      <c r="G7" s="1">
        <f t="shared" si="1"/>
        <v>0</v>
      </c>
      <c r="H7" s="1">
        <f t="shared" si="1"/>
        <v>0</v>
      </c>
      <c r="I7" s="1">
        <f t="shared" si="1"/>
        <v>0</v>
      </c>
      <c r="J7" s="1">
        <f t="shared" si="1"/>
        <v>0</v>
      </c>
      <c r="K7" s="1">
        <f t="shared" si="1"/>
        <v>0</v>
      </c>
      <c r="L7" s="1">
        <f t="shared" si="1"/>
        <v>0</v>
      </c>
      <c r="M7" s="1">
        <f t="shared" si="1"/>
        <v>0</v>
      </c>
    </row>
    <row r="8" spans="1:14" x14ac:dyDescent="0.2">
      <c r="A8" s="20" t="s">
        <v>88</v>
      </c>
      <c r="B8" s="36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</row>
    <row r="9" spans="1:14" ht="16.5" x14ac:dyDescent="0.25">
      <c r="A9" s="3" t="s">
        <v>16</v>
      </c>
    </row>
    <row r="10" spans="1:14" x14ac:dyDescent="0.2">
      <c r="A10" s="1" t="s">
        <v>1</v>
      </c>
      <c r="B10" s="1" t="s">
        <v>15</v>
      </c>
      <c r="C10" s="1" t="s">
        <v>14</v>
      </c>
      <c r="D10" s="1" t="s">
        <v>2</v>
      </c>
      <c r="E10" s="1" t="s">
        <v>3</v>
      </c>
      <c r="F10" s="1" t="s">
        <v>4</v>
      </c>
      <c r="G10" s="1" t="s">
        <v>5</v>
      </c>
      <c r="H10" s="1" t="s">
        <v>6</v>
      </c>
      <c r="I10" s="1" t="s">
        <v>7</v>
      </c>
      <c r="J10" s="1" t="s">
        <v>8</v>
      </c>
      <c r="K10" s="1" t="s">
        <v>9</v>
      </c>
      <c r="L10" s="1" t="s">
        <v>10</v>
      </c>
      <c r="M10" s="13" t="s">
        <v>65</v>
      </c>
    </row>
    <row r="11" spans="1:14" x14ac:dyDescent="0.2">
      <c r="A11" s="1" t="s">
        <v>17</v>
      </c>
      <c r="B11" s="11">
        <f t="shared" ref="B11:B26" si="2">C11/$C$31</f>
        <v>2.6285450772423335E-2</v>
      </c>
      <c r="C11" s="8">
        <f>SUM(Tabell3[[#This Row],[PB1]:[Kasserat]])</f>
        <v>2.2800000000000002</v>
      </c>
      <c r="D11" s="34"/>
      <c r="E11" s="8">
        <v>0.03</v>
      </c>
      <c r="F11" s="8">
        <v>1.25</v>
      </c>
      <c r="G11" s="8">
        <v>0.8</v>
      </c>
      <c r="H11" s="8"/>
      <c r="I11" s="8"/>
      <c r="J11" s="8"/>
      <c r="K11" s="8"/>
      <c r="L11" s="8"/>
      <c r="M11" s="14">
        <v>0.2</v>
      </c>
      <c r="N11" s="8"/>
    </row>
    <row r="12" spans="1:14" x14ac:dyDescent="0.2">
      <c r="A12" s="1" t="s">
        <v>18</v>
      </c>
      <c r="B12" s="11">
        <f t="shared" si="2"/>
        <v>4.1388056260087611E-2</v>
      </c>
      <c r="C12" s="8">
        <f>SUM(Tabell3[[#This Row],[PB1]:[B]])</f>
        <v>3.59</v>
      </c>
      <c r="D12" s="34">
        <v>7.0000000000000007E-2</v>
      </c>
      <c r="E12" s="8">
        <v>0.36</v>
      </c>
      <c r="F12" s="8">
        <v>1.7</v>
      </c>
      <c r="G12" s="8"/>
      <c r="H12" s="8">
        <v>0.3</v>
      </c>
      <c r="I12" s="8">
        <v>1.1599999999999999</v>
      </c>
      <c r="J12" s="8"/>
      <c r="K12" s="8"/>
      <c r="L12" s="8"/>
      <c r="M12" s="14"/>
      <c r="N12" s="8"/>
    </row>
    <row r="13" spans="1:14" x14ac:dyDescent="0.2">
      <c r="A13" s="1" t="s">
        <v>67</v>
      </c>
      <c r="B13" s="11">
        <f t="shared" si="2"/>
        <v>7.1477980170624846E-3</v>
      </c>
      <c r="C13" s="8">
        <f>SUM(Tabell3[[#This Row],[PB1]:[B]])</f>
        <v>0.62</v>
      </c>
      <c r="D13" s="34"/>
      <c r="E13" s="8">
        <v>0.05</v>
      </c>
      <c r="F13" s="8">
        <v>0.56999999999999995</v>
      </c>
      <c r="G13" s="8"/>
      <c r="H13" s="8"/>
      <c r="I13" s="8"/>
      <c r="J13" s="8"/>
      <c r="K13" s="8"/>
      <c r="L13" s="8"/>
      <c r="M13" s="8"/>
      <c r="N13" s="8"/>
    </row>
    <row r="14" spans="1:14" x14ac:dyDescent="0.2">
      <c r="A14" s="1" t="s">
        <v>19</v>
      </c>
      <c r="B14" s="11">
        <f t="shared" si="2"/>
        <v>3.4586119437399121E-3</v>
      </c>
      <c r="C14" s="8">
        <f>SUM(Tabell3[[#This Row],[PB1]:[B]])</f>
        <v>0.3</v>
      </c>
      <c r="D14" s="8"/>
      <c r="E14" s="34"/>
      <c r="F14" s="8">
        <v>0.3</v>
      </c>
      <c r="G14" s="8"/>
      <c r="H14" s="8"/>
      <c r="I14" s="8"/>
      <c r="J14" s="8"/>
      <c r="K14" s="8"/>
      <c r="L14" s="8"/>
      <c r="M14" s="14"/>
      <c r="N14" s="8"/>
    </row>
    <row r="15" spans="1:14" x14ac:dyDescent="0.2">
      <c r="A15" s="1" t="s">
        <v>20</v>
      </c>
      <c r="B15" s="11">
        <f t="shared" si="2"/>
        <v>6.4560756283145032E-2</v>
      </c>
      <c r="C15" s="8">
        <f>SUM(Tabell3[[#This Row],[PB1]:[B]])</f>
        <v>5.6000000000000005</v>
      </c>
      <c r="D15" s="8"/>
      <c r="E15" s="8"/>
      <c r="F15" s="8"/>
      <c r="G15" s="8"/>
      <c r="H15" s="8"/>
      <c r="I15" s="8"/>
      <c r="J15" s="8"/>
      <c r="K15" s="8">
        <v>5.2</v>
      </c>
      <c r="L15" s="8">
        <v>0.4</v>
      </c>
      <c r="M15" s="14"/>
      <c r="N15" s="8"/>
    </row>
    <row r="16" spans="1:14" x14ac:dyDescent="0.2">
      <c r="A16" s="1" t="s">
        <v>72</v>
      </c>
      <c r="B16" s="11">
        <f t="shared" si="2"/>
        <v>1.8445930366612864E-2</v>
      </c>
      <c r="C16" s="8">
        <f>SUM(Tabell3[[#This Row],[PB1]:[B]])</f>
        <v>1.6</v>
      </c>
      <c r="D16" s="8"/>
      <c r="E16" s="8"/>
      <c r="F16" s="8"/>
      <c r="G16" s="8"/>
      <c r="H16" s="8"/>
      <c r="I16" s="8"/>
      <c r="J16" s="8"/>
      <c r="K16" s="8">
        <v>1.6</v>
      </c>
      <c r="L16" s="8"/>
      <c r="M16" s="8"/>
      <c r="N16" s="8"/>
    </row>
    <row r="17" spans="1:15" x14ac:dyDescent="0.2">
      <c r="A17" s="1" t="s">
        <v>21</v>
      </c>
      <c r="B17" s="11">
        <f t="shared" si="2"/>
        <v>4.6114825916532161E-3</v>
      </c>
      <c r="C17" s="8">
        <f>SUM(Tabell3[[#This Row],[PB1]:[B]])</f>
        <v>0.4</v>
      </c>
      <c r="D17" s="8"/>
      <c r="E17" s="8"/>
      <c r="F17" s="8"/>
      <c r="G17" s="8"/>
      <c r="H17" s="8">
        <v>0.4</v>
      </c>
      <c r="I17" s="8"/>
      <c r="J17" s="8"/>
      <c r="K17" s="8"/>
      <c r="L17" s="34"/>
      <c r="M17" s="14"/>
      <c r="N17" s="8"/>
    </row>
    <row r="18" spans="1:15" x14ac:dyDescent="0.2">
      <c r="A18" s="1" t="s">
        <v>69</v>
      </c>
      <c r="B18" s="11">
        <f t="shared" si="2"/>
        <v>0.11724694489278302</v>
      </c>
      <c r="C18" s="8">
        <f>SUM(Tabell3[[#This Row],[PB1]:[B]])</f>
        <v>10.17</v>
      </c>
      <c r="D18" s="7">
        <v>0.09</v>
      </c>
      <c r="E18" s="8">
        <v>0.78</v>
      </c>
      <c r="F18" s="8"/>
      <c r="G18" s="8"/>
      <c r="H18" s="8"/>
      <c r="I18" s="8"/>
      <c r="J18" s="8">
        <v>5.0999999999999996</v>
      </c>
      <c r="K18" s="8">
        <v>4.2</v>
      </c>
      <c r="L18" s="8"/>
      <c r="M18" s="8"/>
      <c r="N18" s="8"/>
    </row>
    <row r="19" spans="1:15" x14ac:dyDescent="0.2">
      <c r="A19" s="1" t="s">
        <v>75</v>
      </c>
      <c r="B19" s="11">
        <f t="shared" si="2"/>
        <v>4.2656213972792248E-2</v>
      </c>
      <c r="C19" s="8">
        <f>SUM(Tabell3[[#This Row],[PB1]:[B]])</f>
        <v>3.7</v>
      </c>
      <c r="D19" s="8"/>
      <c r="E19" s="8"/>
      <c r="F19" s="8"/>
      <c r="G19" s="8"/>
      <c r="H19" s="8"/>
      <c r="I19" s="8"/>
      <c r="J19" s="8">
        <v>1.2</v>
      </c>
      <c r="K19" s="8"/>
      <c r="L19" s="8">
        <v>2.5</v>
      </c>
      <c r="M19" s="8"/>
      <c r="N19" s="8"/>
    </row>
    <row r="20" spans="1:15" x14ac:dyDescent="0.2">
      <c r="A20" s="1" t="s">
        <v>22</v>
      </c>
      <c r="B20" s="11">
        <f t="shared" si="2"/>
        <v>3.5162554761355769E-2</v>
      </c>
      <c r="C20" s="8">
        <f>SUM(Tabell3[[#This Row],[PB1]:[B]])</f>
        <v>3.05</v>
      </c>
      <c r="D20" s="37">
        <v>2.5000000000000001E-2</v>
      </c>
      <c r="E20" s="37">
        <v>2.5000000000000001E-2</v>
      </c>
      <c r="F20" s="8"/>
      <c r="G20" s="8">
        <v>3</v>
      </c>
      <c r="H20" s="8"/>
      <c r="I20" s="8"/>
      <c r="J20" s="8"/>
      <c r="K20" s="8"/>
      <c r="L20" s="8"/>
      <c r="M20" s="14"/>
      <c r="N20" s="8"/>
      <c r="O20" s="38"/>
    </row>
    <row r="21" spans="1:15" x14ac:dyDescent="0.2">
      <c r="A21" s="1" t="s">
        <v>23</v>
      </c>
      <c r="B21" s="11">
        <f t="shared" si="2"/>
        <v>2.651602490200599E-2</v>
      </c>
      <c r="C21" s="8">
        <f>SUM(Tabell3[[#This Row],[PB1]:[B]])</f>
        <v>2.2999999999999998</v>
      </c>
      <c r="D21" s="8"/>
      <c r="E21" s="8"/>
      <c r="F21" s="8"/>
      <c r="G21" s="8"/>
      <c r="H21" s="8"/>
      <c r="I21" s="8"/>
      <c r="J21" s="8">
        <v>1</v>
      </c>
      <c r="K21" s="8">
        <v>1.3</v>
      </c>
      <c r="L21" s="8"/>
      <c r="M21" s="14"/>
      <c r="N21" s="8"/>
    </row>
    <row r="22" spans="1:15" x14ac:dyDescent="0.2">
      <c r="A22" s="1" t="s">
        <v>24</v>
      </c>
      <c r="B22" s="11">
        <f t="shared" si="2"/>
        <v>4.2656213972792248E-2</v>
      </c>
      <c r="C22" s="8">
        <f>SUM(Tabell3[[#This Row],[PB1]:[B]])</f>
        <v>3.7</v>
      </c>
      <c r="D22" s="8"/>
      <c r="E22" s="8"/>
      <c r="F22" s="8">
        <v>0.2</v>
      </c>
      <c r="G22" s="8"/>
      <c r="H22" s="8"/>
      <c r="I22" s="8">
        <v>3.1</v>
      </c>
      <c r="J22" s="8"/>
      <c r="K22" s="8"/>
      <c r="L22" s="8">
        <v>0.4</v>
      </c>
      <c r="M22" s="14"/>
      <c r="N22" s="8"/>
    </row>
    <row r="23" spans="1:15" x14ac:dyDescent="0.2">
      <c r="A23" s="1" t="s">
        <v>87</v>
      </c>
      <c r="B23" s="11">
        <f>C23/$C$89</f>
        <v>2.033629815153753E-3</v>
      </c>
      <c r="C23" s="8">
        <f>SUM(Tabell3[[#This Row],[PB1]:[B]])</f>
        <v>1.9</v>
      </c>
      <c r="D23" s="8"/>
      <c r="E23" s="8"/>
      <c r="F23" s="8"/>
      <c r="G23" s="8">
        <v>0.4</v>
      </c>
      <c r="H23" s="8"/>
      <c r="I23" s="8">
        <v>1.5</v>
      </c>
      <c r="J23" s="8"/>
      <c r="K23" s="8"/>
      <c r="L23" s="8"/>
      <c r="M23" s="8"/>
      <c r="N23" s="8"/>
    </row>
    <row r="24" spans="1:15" x14ac:dyDescent="0.2">
      <c r="A24" s="1" t="s">
        <v>25</v>
      </c>
      <c r="B24" s="11">
        <f t="shared" si="2"/>
        <v>2.9974636845745906E-2</v>
      </c>
      <c r="C24" s="8">
        <f>SUM(Tabell3[[#This Row],[PB1]:[B]])</f>
        <v>2.6</v>
      </c>
      <c r="D24" s="8"/>
      <c r="E24" s="8"/>
      <c r="F24" s="8"/>
      <c r="G24" s="8"/>
      <c r="H24" s="8"/>
      <c r="I24" s="8"/>
      <c r="J24" s="8"/>
      <c r="K24" s="8">
        <v>2.6</v>
      </c>
      <c r="L24" s="8"/>
      <c r="M24" s="14"/>
      <c r="N24" s="8"/>
    </row>
    <row r="25" spans="1:15" x14ac:dyDescent="0.2">
      <c r="A25" s="1" t="s">
        <v>26</v>
      </c>
      <c r="B25" s="11">
        <f t="shared" si="2"/>
        <v>0.1686649757897164</v>
      </c>
      <c r="C25" s="8">
        <f>SUM(Tabell3[[#This Row],[PB1]:[B]])</f>
        <v>14.63</v>
      </c>
      <c r="D25" s="7">
        <v>0.02</v>
      </c>
      <c r="E25" s="7">
        <v>0.21</v>
      </c>
      <c r="F25" s="8">
        <v>0.9</v>
      </c>
      <c r="G25" s="8">
        <v>2.2000000000000002</v>
      </c>
      <c r="H25" s="8"/>
      <c r="I25" s="8"/>
      <c r="J25" s="8"/>
      <c r="K25" s="8"/>
      <c r="L25" s="8">
        <v>11.3</v>
      </c>
      <c r="M25" s="14"/>
      <c r="N25" s="8"/>
    </row>
    <row r="26" spans="1:15" x14ac:dyDescent="0.2">
      <c r="A26" s="1" t="s">
        <v>27</v>
      </c>
      <c r="B26" s="11">
        <f t="shared" si="2"/>
        <v>0.32395665206363844</v>
      </c>
      <c r="C26" s="8">
        <f>SUM(Tabell3[[#This Row],[PB1]:[B]])</f>
        <v>28.1</v>
      </c>
      <c r="D26" s="7"/>
      <c r="E26" s="8"/>
      <c r="F26" s="8"/>
      <c r="G26" s="8">
        <v>8.8000000000000007</v>
      </c>
      <c r="H26" s="8">
        <v>3.3</v>
      </c>
      <c r="I26" s="8">
        <v>16</v>
      </c>
      <c r="J26" s="8"/>
      <c r="K26" s="8"/>
      <c r="L26" s="8"/>
      <c r="M26" s="14"/>
      <c r="N26" s="8"/>
    </row>
    <row r="27" spans="1:15" x14ac:dyDescent="0.2">
      <c r="A27" s="1" t="s">
        <v>28</v>
      </c>
      <c r="B27" s="11">
        <f>C27/$C$31</f>
        <v>1.3834447774959648E-2</v>
      </c>
      <c r="C27" s="8">
        <f>SUM(Tabell3[[#This Row],[PB1]:[B]])</f>
        <v>1.2</v>
      </c>
      <c r="D27" s="8"/>
      <c r="E27" s="8"/>
      <c r="F27" s="8"/>
      <c r="G27" s="8"/>
      <c r="H27" s="8"/>
      <c r="I27" s="8"/>
      <c r="J27" s="8"/>
      <c r="K27" s="8"/>
      <c r="L27" s="8">
        <v>1.2</v>
      </c>
      <c r="M27" s="14"/>
      <c r="N27" s="8"/>
    </row>
    <row r="28" spans="1:15" x14ac:dyDescent="0.2">
      <c r="A28" s="1" t="s">
        <v>80</v>
      </c>
      <c r="B28" s="11">
        <f>C28/$C$31</f>
        <v>1.152870647913304E-2</v>
      </c>
      <c r="C28" s="8">
        <f>SUM(Tabell3[[#This Row],[PB1]:[B]])</f>
        <v>1</v>
      </c>
      <c r="D28" s="8"/>
      <c r="E28" s="8"/>
      <c r="F28" s="8"/>
      <c r="G28" s="8"/>
      <c r="H28" s="8">
        <v>1</v>
      </c>
      <c r="I28" s="8"/>
      <c r="J28" s="8"/>
      <c r="K28" s="8"/>
      <c r="L28" s="8"/>
      <c r="M28" s="8"/>
      <c r="N28" s="8"/>
    </row>
    <row r="29" spans="1:15" x14ac:dyDescent="0.2">
      <c r="A29" s="29"/>
      <c r="B29" s="32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</row>
    <row r="30" spans="1:15" x14ac:dyDescent="0.2">
      <c r="B30" s="10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5" x14ac:dyDescent="0.2">
      <c r="A31" s="1" t="s">
        <v>13</v>
      </c>
      <c r="B31" s="9">
        <v>1</v>
      </c>
      <c r="C31" s="8">
        <f t="shared" ref="C31:M31" si="3">SUM(C11:C30)</f>
        <v>86.740000000000009</v>
      </c>
      <c r="D31" s="8">
        <f t="shared" si="3"/>
        <v>0.20499999999999999</v>
      </c>
      <c r="E31" s="8">
        <f t="shared" si="3"/>
        <v>1.4549999999999998</v>
      </c>
      <c r="F31" s="8">
        <f t="shared" si="3"/>
        <v>4.92</v>
      </c>
      <c r="G31" s="8">
        <f t="shared" si="3"/>
        <v>15.200000000000001</v>
      </c>
      <c r="H31" s="8">
        <f t="shared" si="3"/>
        <v>5</v>
      </c>
      <c r="I31" s="8">
        <f t="shared" si="3"/>
        <v>21.759999999999998</v>
      </c>
      <c r="J31" s="8">
        <f t="shared" si="3"/>
        <v>7.3</v>
      </c>
      <c r="K31" s="8">
        <f t="shared" si="3"/>
        <v>14.9</v>
      </c>
      <c r="L31" s="8">
        <f t="shared" si="3"/>
        <v>15.8</v>
      </c>
      <c r="M31" s="8">
        <f t="shared" si="3"/>
        <v>0.2</v>
      </c>
    </row>
    <row r="32" spans="1:15" x14ac:dyDescent="0.2">
      <c r="A32" s="4" t="s">
        <v>88</v>
      </c>
      <c r="B32" s="12"/>
      <c r="C32" s="5"/>
      <c r="D32" s="5"/>
      <c r="E32" s="5"/>
      <c r="F32" s="5"/>
      <c r="G32" s="5"/>
      <c r="H32" s="5"/>
      <c r="I32" s="5"/>
      <c r="J32" s="5"/>
      <c r="K32" s="5"/>
      <c r="L32" s="5"/>
      <c r="M32" s="6"/>
    </row>
    <row r="33" spans="1:14" ht="16.5" x14ac:dyDescent="0.25">
      <c r="A33" s="3" t="s">
        <v>50</v>
      </c>
    </row>
    <row r="34" spans="1:14" x14ac:dyDescent="0.2">
      <c r="A34" s="1" t="s">
        <v>1</v>
      </c>
      <c r="B34" s="1" t="s">
        <v>15</v>
      </c>
      <c r="C34" s="1" t="s">
        <v>14</v>
      </c>
      <c r="D34" s="1" t="s">
        <v>2</v>
      </c>
      <c r="E34" s="1" t="s">
        <v>3</v>
      </c>
      <c r="F34" s="1" t="s">
        <v>4</v>
      </c>
      <c r="G34" s="1" t="s">
        <v>5</v>
      </c>
      <c r="H34" s="1" t="s">
        <v>6</v>
      </c>
      <c r="I34" s="1" t="s">
        <v>7</v>
      </c>
      <c r="J34" s="1" t="s">
        <v>8</v>
      </c>
      <c r="K34" s="1" t="s">
        <v>9</v>
      </c>
      <c r="L34" s="1" t="s">
        <v>10</v>
      </c>
      <c r="M34" s="13" t="s">
        <v>65</v>
      </c>
      <c r="N34" s="13"/>
    </row>
    <row r="35" spans="1:14" x14ac:dyDescent="0.2">
      <c r="A35" s="1" t="s">
        <v>29</v>
      </c>
      <c r="B35" s="9">
        <f t="shared" ref="B35:B63" si="4">C35/$C$64</f>
        <v>2.5408440683995222E-3</v>
      </c>
      <c r="C35" s="8">
        <f>SUM(Tabell4[[#This Row],[PB1]:[Kasserat]])</f>
        <v>1</v>
      </c>
      <c r="K35" s="8">
        <v>1</v>
      </c>
      <c r="M35" s="14"/>
      <c r="N35" s="8"/>
    </row>
    <row r="36" spans="1:14" x14ac:dyDescent="0.2">
      <c r="A36" s="1" t="s">
        <v>83</v>
      </c>
      <c r="B36" s="9">
        <f t="shared" si="4"/>
        <v>5.0816881367990441E-4</v>
      </c>
      <c r="C36" s="8">
        <f>SUM(Tabell4[[#This Row],[PB1]:[Kasserat]])</f>
        <v>0.2</v>
      </c>
      <c r="D36" s="8"/>
      <c r="G36" s="1">
        <v>0.2</v>
      </c>
      <c r="H36" s="8"/>
      <c r="I36" s="8"/>
      <c r="K36" s="8"/>
      <c r="M36" s="8"/>
      <c r="N36" s="8"/>
    </row>
    <row r="37" spans="1:14" x14ac:dyDescent="0.2">
      <c r="A37" s="13" t="s">
        <v>52</v>
      </c>
      <c r="B37" s="9">
        <f t="shared" si="4"/>
        <v>6.3521101709988047E-3</v>
      </c>
      <c r="C37" s="8">
        <f>SUM(Tabell4[[#This Row],[PB1]:[Kasserat]])</f>
        <v>2.5</v>
      </c>
      <c r="D37" s="15"/>
      <c r="E37" s="13"/>
      <c r="F37" s="13">
        <v>0.5</v>
      </c>
      <c r="G37" s="13"/>
      <c r="H37" s="14">
        <v>2</v>
      </c>
      <c r="I37" s="14"/>
      <c r="J37" s="13"/>
      <c r="K37" s="14"/>
      <c r="L37" s="13"/>
      <c r="M37" s="14"/>
      <c r="N37" s="8"/>
    </row>
    <row r="38" spans="1:14" x14ac:dyDescent="0.2">
      <c r="A38" s="1" t="s">
        <v>30</v>
      </c>
      <c r="B38" s="9">
        <f t="shared" si="4"/>
        <v>5.0816881367990443E-3</v>
      </c>
      <c r="C38" s="8">
        <f>SUM(Tabell4[[#This Row],[PB1]:[Kasserat]])</f>
        <v>2</v>
      </c>
      <c r="D38" s="8"/>
      <c r="H38" s="8"/>
      <c r="K38" s="8">
        <v>2</v>
      </c>
      <c r="L38" s="8"/>
      <c r="M38" s="14"/>
      <c r="N38" s="8"/>
    </row>
    <row r="39" spans="1:14" x14ac:dyDescent="0.2">
      <c r="A39" s="1" t="s">
        <v>31</v>
      </c>
      <c r="B39" s="9">
        <f t="shared" si="4"/>
        <v>3.2014635261833978E-2</v>
      </c>
      <c r="C39" s="8">
        <f>SUM(Tabell4[[#This Row],[PB1]:[Kasserat]])</f>
        <v>12.6</v>
      </c>
      <c r="D39" s="8"/>
      <c r="H39" s="8"/>
      <c r="J39" s="1">
        <v>8.6999999999999993</v>
      </c>
      <c r="K39" s="8"/>
      <c r="L39" s="8">
        <v>3.9</v>
      </c>
      <c r="M39" s="14"/>
      <c r="N39" s="8"/>
    </row>
    <row r="40" spans="1:14" x14ac:dyDescent="0.2">
      <c r="A40" s="1" t="s">
        <v>32</v>
      </c>
      <c r="B40" s="9">
        <f t="shared" si="4"/>
        <v>6.0980257641588525E-3</v>
      </c>
      <c r="C40" s="8">
        <f>SUM(Tabell4[[#This Row],[PB1]:[Kasserat]])</f>
        <v>2.4</v>
      </c>
      <c r="D40" s="8"/>
      <c r="G40" s="1">
        <v>0.4</v>
      </c>
      <c r="H40" s="8"/>
      <c r="I40" s="1">
        <v>2</v>
      </c>
      <c r="K40" s="8"/>
      <c r="L40" s="8"/>
      <c r="M40" s="14"/>
      <c r="N40" s="8"/>
    </row>
    <row r="41" spans="1:14" x14ac:dyDescent="0.2">
      <c r="A41" s="1" t="s">
        <v>33</v>
      </c>
      <c r="B41" s="9">
        <f t="shared" si="4"/>
        <v>5.5898569504789488E-3</v>
      </c>
      <c r="C41" s="8">
        <f>SUM(Tabell4[[#This Row],[PB1]:[Kasserat]])</f>
        <v>2.2000000000000002</v>
      </c>
      <c r="D41" s="8"/>
      <c r="H41" s="8"/>
      <c r="K41" s="8">
        <v>1</v>
      </c>
      <c r="L41" s="8">
        <v>1.2</v>
      </c>
      <c r="M41" s="14"/>
      <c r="N41" s="8"/>
    </row>
    <row r="42" spans="1:14" x14ac:dyDescent="0.2">
      <c r="A42" s="1" t="s">
        <v>34</v>
      </c>
      <c r="B42" s="9">
        <f t="shared" si="4"/>
        <v>5.4882231877429681E-2</v>
      </c>
      <c r="C42" s="8">
        <f>SUM(Tabell4[[#This Row],[PB1]:[Kasserat]])</f>
        <v>21.6</v>
      </c>
      <c r="D42" s="8">
        <v>0.05</v>
      </c>
      <c r="E42" s="8">
        <v>0.3</v>
      </c>
      <c r="F42" s="8">
        <v>2.25</v>
      </c>
      <c r="G42" s="1">
        <v>3.1</v>
      </c>
      <c r="H42" s="8">
        <v>14.4</v>
      </c>
      <c r="I42" s="1">
        <v>0.5</v>
      </c>
      <c r="K42" s="8">
        <v>1</v>
      </c>
      <c r="L42" s="8"/>
      <c r="M42" s="14"/>
      <c r="N42" s="14"/>
    </row>
    <row r="43" spans="1:14" x14ac:dyDescent="0.2">
      <c r="A43" s="1" t="s">
        <v>35</v>
      </c>
      <c r="B43" s="9">
        <f t="shared" si="4"/>
        <v>3.3030972889193785E-3</v>
      </c>
      <c r="C43" s="8">
        <f>SUM(Tabell4[[#This Row],[PB1]:[Kasserat]])</f>
        <v>1.3</v>
      </c>
      <c r="D43" s="8"/>
      <c r="E43" s="8"/>
      <c r="F43" s="8"/>
      <c r="H43" s="8"/>
      <c r="K43" s="8"/>
      <c r="L43" s="8">
        <v>1.3</v>
      </c>
      <c r="M43" s="14"/>
      <c r="N43" s="8"/>
    </row>
    <row r="44" spans="1:14" x14ac:dyDescent="0.2">
      <c r="A44" s="1" t="s">
        <v>36</v>
      </c>
      <c r="B44" s="9">
        <f t="shared" si="4"/>
        <v>1.1433798307797847E-3</v>
      </c>
      <c r="C44" s="8">
        <f>SUM(Tabell4[[#This Row],[PB1]:[Kasserat]])</f>
        <v>0.44999999999999996</v>
      </c>
      <c r="D44" s="7">
        <v>0.01</v>
      </c>
      <c r="E44" s="7">
        <v>0.04</v>
      </c>
      <c r="F44" s="34">
        <v>0.3</v>
      </c>
      <c r="H44" s="8">
        <v>0.1</v>
      </c>
      <c r="K44" s="8"/>
      <c r="L44" s="8"/>
      <c r="M44" s="14"/>
      <c r="N44" s="8"/>
    </row>
    <row r="45" spans="1:14" x14ac:dyDescent="0.2">
      <c r="A45" s="1" t="s">
        <v>37</v>
      </c>
      <c r="B45" s="9">
        <f t="shared" si="4"/>
        <v>5.1833218995350247E-2</v>
      </c>
      <c r="C45" s="8">
        <f>SUM(Tabell4[[#This Row],[PB1]:[Kasserat]])</f>
        <v>20.399999999999999</v>
      </c>
      <c r="D45" s="8"/>
      <c r="E45" s="8"/>
      <c r="F45" s="8"/>
      <c r="G45" s="1">
        <v>0.4</v>
      </c>
      <c r="H45" s="1">
        <v>3</v>
      </c>
      <c r="J45" s="1">
        <v>17</v>
      </c>
      <c r="K45" s="8"/>
      <c r="L45" s="8"/>
      <c r="M45" s="14"/>
      <c r="N45" s="8"/>
    </row>
    <row r="46" spans="1:14" x14ac:dyDescent="0.2">
      <c r="A46" s="1" t="s">
        <v>38</v>
      </c>
      <c r="B46" s="9">
        <f t="shared" si="4"/>
        <v>1.956449932667632E-2</v>
      </c>
      <c r="C46" s="8">
        <f>SUM(Tabell4[[#This Row],[PB1]:[Kasserat]])</f>
        <v>7.7</v>
      </c>
      <c r="E46" s="8"/>
      <c r="F46" s="8"/>
      <c r="G46" s="1">
        <v>2.7</v>
      </c>
      <c r="I46" s="1">
        <v>5</v>
      </c>
      <c r="K46" s="8"/>
      <c r="L46" s="8"/>
      <c r="M46" s="14"/>
      <c r="N46" s="8"/>
    </row>
    <row r="47" spans="1:14" x14ac:dyDescent="0.2">
      <c r="A47" s="1" t="s">
        <v>39</v>
      </c>
      <c r="B47" s="9">
        <f t="shared" si="4"/>
        <v>0.17056686231165991</v>
      </c>
      <c r="C47" s="8">
        <f>SUM(Tabell4[[#This Row],[PB1]:[Kasserat]])</f>
        <v>67.13</v>
      </c>
      <c r="D47" s="8">
        <v>0.13</v>
      </c>
      <c r="E47" s="8">
        <v>0.2</v>
      </c>
      <c r="F47" s="8"/>
      <c r="G47" s="1">
        <v>4.9000000000000004</v>
      </c>
      <c r="H47" s="8">
        <v>10.8</v>
      </c>
      <c r="I47" s="8">
        <v>14.1</v>
      </c>
      <c r="J47" s="1">
        <v>4.5</v>
      </c>
      <c r="K47" s="8">
        <v>32.5</v>
      </c>
      <c r="L47" s="8"/>
      <c r="M47" s="14"/>
      <c r="N47" s="8"/>
    </row>
    <row r="48" spans="1:14" x14ac:dyDescent="0.2">
      <c r="A48" s="1" t="s">
        <v>40</v>
      </c>
      <c r="B48" s="9">
        <f t="shared" si="4"/>
        <v>4.9800543740630636E-2</v>
      </c>
      <c r="C48" s="8">
        <f>SUM(Tabell4[[#This Row],[PB1]:[Kasserat]])</f>
        <v>19.600000000000001</v>
      </c>
      <c r="D48" s="8"/>
      <c r="E48" s="8"/>
      <c r="F48" s="8"/>
      <c r="H48" s="8">
        <v>12</v>
      </c>
      <c r="I48" s="8"/>
      <c r="J48" s="1">
        <v>3.2</v>
      </c>
      <c r="K48" s="8">
        <v>4.4000000000000004</v>
      </c>
      <c r="L48" s="8"/>
      <c r="M48" s="14"/>
      <c r="N48" s="8"/>
    </row>
    <row r="49" spans="1:14" x14ac:dyDescent="0.2">
      <c r="A49" s="1" t="s">
        <v>41</v>
      </c>
      <c r="B49" s="9">
        <f t="shared" si="4"/>
        <v>1.6769570851436846E-2</v>
      </c>
      <c r="C49" s="8">
        <f>SUM(Tabell4[[#This Row],[PB1]:[Kasserat]])</f>
        <v>6.6</v>
      </c>
      <c r="D49" s="8"/>
      <c r="E49" s="8"/>
      <c r="F49" s="8"/>
      <c r="H49" s="8">
        <v>0.6</v>
      </c>
      <c r="I49" s="8"/>
      <c r="J49" s="1">
        <v>2.1</v>
      </c>
      <c r="K49" s="8">
        <v>2.9</v>
      </c>
      <c r="L49" s="8">
        <v>1</v>
      </c>
      <c r="M49" s="14"/>
      <c r="N49" s="8"/>
    </row>
    <row r="50" spans="1:14" x14ac:dyDescent="0.2">
      <c r="A50" s="1" t="s">
        <v>74</v>
      </c>
      <c r="B50" s="9">
        <f t="shared" si="4"/>
        <v>2.2867596615595699E-3</v>
      </c>
      <c r="C50" s="8">
        <f>SUM(Tabell4[[#This Row],[PB1]:[Kasserat]])</f>
        <v>0.9</v>
      </c>
      <c r="D50" s="8"/>
      <c r="E50" s="8"/>
      <c r="F50" s="8"/>
      <c r="H50" s="8"/>
      <c r="I50" s="8"/>
      <c r="K50" s="8"/>
      <c r="L50" s="8">
        <v>0.9</v>
      </c>
      <c r="M50" s="8"/>
      <c r="N50" s="8"/>
    </row>
    <row r="51" spans="1:14" x14ac:dyDescent="0.2">
      <c r="A51" s="1" t="s">
        <v>42</v>
      </c>
      <c r="B51" s="9">
        <f t="shared" si="4"/>
        <v>0.18774296821404068</v>
      </c>
      <c r="C51" s="8">
        <f>SUM(Tabell4[[#This Row],[PB1]:[Kasserat]])</f>
        <v>73.89</v>
      </c>
      <c r="D51" s="8">
        <v>0.15</v>
      </c>
      <c r="E51" s="7">
        <v>1.64</v>
      </c>
      <c r="F51" s="8">
        <v>0.8</v>
      </c>
      <c r="G51" s="1">
        <v>12.9</v>
      </c>
      <c r="H51" s="8">
        <v>18</v>
      </c>
      <c r="I51" s="8">
        <v>25.7</v>
      </c>
      <c r="J51" s="8">
        <v>1.5</v>
      </c>
      <c r="K51" s="8">
        <v>3.2</v>
      </c>
      <c r="L51" s="8">
        <v>10</v>
      </c>
      <c r="M51" s="14"/>
      <c r="N51" s="8"/>
    </row>
    <row r="52" spans="1:14" x14ac:dyDescent="0.2">
      <c r="A52" s="1" t="s">
        <v>43</v>
      </c>
      <c r="B52" s="9">
        <f t="shared" si="4"/>
        <v>2.0326752547196177E-2</v>
      </c>
      <c r="C52" s="8">
        <f>SUM(Tabell4[[#This Row],[PB1]:[Kasserat]])</f>
        <v>8</v>
      </c>
      <c r="D52" s="8"/>
      <c r="H52" s="8"/>
      <c r="I52" s="8"/>
      <c r="K52" s="8">
        <v>7</v>
      </c>
      <c r="L52" s="8">
        <v>1</v>
      </c>
      <c r="M52" s="14"/>
      <c r="N52" s="8"/>
    </row>
    <row r="53" spans="1:14" x14ac:dyDescent="0.2">
      <c r="A53" s="1" t="s">
        <v>84</v>
      </c>
      <c r="B53" s="9">
        <f t="shared" si="4"/>
        <v>2.5408440683995222E-3</v>
      </c>
      <c r="C53" s="8">
        <f>SUM(Tabell4[[#This Row],[PB1]:[Kasserat]])</f>
        <v>1</v>
      </c>
      <c r="D53" s="8"/>
      <c r="H53" s="8"/>
      <c r="I53" s="8"/>
      <c r="K53" s="8">
        <v>1</v>
      </c>
      <c r="L53" s="8"/>
      <c r="M53" s="8"/>
      <c r="N53" s="8"/>
    </row>
    <row r="54" spans="1:14" x14ac:dyDescent="0.2">
      <c r="A54" s="1" t="s">
        <v>44</v>
      </c>
      <c r="B54" s="9">
        <f t="shared" si="4"/>
        <v>3.6740605229057088E-2</v>
      </c>
      <c r="C54" s="8">
        <f>SUM(Tabell4[[#This Row],[PB1]:[Kasserat]])</f>
        <v>14.46</v>
      </c>
      <c r="D54" s="34">
        <v>0.04</v>
      </c>
      <c r="E54" s="34">
        <v>0.22</v>
      </c>
      <c r="F54" s="34">
        <v>2.6</v>
      </c>
      <c r="G54" s="34">
        <v>7.1</v>
      </c>
      <c r="H54" s="34">
        <v>1.5</v>
      </c>
      <c r="I54" s="34"/>
      <c r="J54" s="34">
        <v>2.7</v>
      </c>
      <c r="K54" s="34"/>
      <c r="L54" s="8"/>
      <c r="M54" s="14">
        <v>0.3</v>
      </c>
      <c r="N54" s="8"/>
    </row>
    <row r="55" spans="1:14" x14ac:dyDescent="0.2">
      <c r="A55" s="1" t="s">
        <v>77</v>
      </c>
      <c r="B55" s="9">
        <f t="shared" si="4"/>
        <v>4.3753334857839769E-2</v>
      </c>
      <c r="C55" s="8">
        <f>SUM(Tabell4[[#This Row],[PB1]:[Kasserat]])</f>
        <v>17.22</v>
      </c>
      <c r="D55" s="8"/>
      <c r="E55" s="34"/>
      <c r="F55" s="34"/>
      <c r="G55" s="34"/>
      <c r="H55" s="8"/>
      <c r="I55" s="8"/>
      <c r="J55" s="34"/>
      <c r="K55" s="8">
        <v>17.22</v>
      </c>
      <c r="L55" s="8"/>
      <c r="M55" s="8"/>
      <c r="N55" s="8"/>
    </row>
    <row r="56" spans="1:14" x14ac:dyDescent="0.2">
      <c r="A56" s="1" t="s">
        <v>85</v>
      </c>
      <c r="B56" s="9">
        <f t="shared" si="4"/>
        <v>3.811266102599283E-3</v>
      </c>
      <c r="C56" s="8">
        <f>SUM(Tabell4[[#This Row],[PB1]:[Kasserat]])</f>
        <v>1.5</v>
      </c>
      <c r="D56" s="8"/>
      <c r="E56" s="34"/>
      <c r="F56" s="34"/>
      <c r="G56" s="34"/>
      <c r="H56" s="8"/>
      <c r="I56" s="8"/>
      <c r="J56" s="34"/>
      <c r="K56" s="8">
        <v>1.5</v>
      </c>
      <c r="L56" s="8"/>
      <c r="M56" s="8"/>
      <c r="N56" s="8"/>
    </row>
    <row r="57" spans="1:14" x14ac:dyDescent="0.2">
      <c r="A57" s="1" t="s">
        <v>45</v>
      </c>
      <c r="B57" s="9">
        <f t="shared" si="4"/>
        <v>5.0816881367990443E-3</v>
      </c>
      <c r="C57" s="8">
        <f>SUM(Tabell4[[#This Row],[PB1]:[Kasserat]])</f>
        <v>2</v>
      </c>
      <c r="D57" s="8"/>
      <c r="E57" s="8"/>
      <c r="F57" s="8"/>
      <c r="G57" s="8"/>
      <c r="K57" s="8">
        <v>2</v>
      </c>
      <c r="L57" s="8"/>
      <c r="M57" s="14"/>
      <c r="N57" s="8"/>
    </row>
    <row r="58" spans="1:14" ht="14.25" customHeight="1" x14ac:dyDescent="0.2">
      <c r="A58" s="1" t="s">
        <v>78</v>
      </c>
      <c r="B58" s="9">
        <f t="shared" si="4"/>
        <v>9.1470386462382796E-3</v>
      </c>
      <c r="C58" s="8">
        <f>SUM(Tabell4[[#This Row],[PB1]:[Kasserat]])</f>
        <v>3.6</v>
      </c>
      <c r="D58" s="8"/>
      <c r="E58" s="8"/>
      <c r="F58" s="8"/>
      <c r="G58" s="8"/>
      <c r="H58" s="8"/>
      <c r="I58" s="8">
        <v>0.6</v>
      </c>
      <c r="K58" s="8">
        <v>3</v>
      </c>
      <c r="L58" s="8"/>
      <c r="M58" s="8"/>
      <c r="N58" s="8"/>
    </row>
    <row r="59" spans="1:14" x14ac:dyDescent="0.2">
      <c r="A59" s="1" t="s">
        <v>46</v>
      </c>
      <c r="B59" s="9">
        <f t="shared" si="4"/>
        <v>7.6225322051985656E-4</v>
      </c>
      <c r="C59" s="8">
        <f>SUM(Tabell4[[#This Row],[PB1]:[Kasserat]])</f>
        <v>0.3</v>
      </c>
      <c r="D59" s="8"/>
      <c r="E59" s="8"/>
      <c r="F59" s="8"/>
      <c r="G59" s="8"/>
      <c r="J59" s="1">
        <v>0.3</v>
      </c>
      <c r="K59" s="8"/>
      <c r="L59" s="8"/>
      <c r="M59" s="14"/>
    </row>
    <row r="60" spans="1:14" x14ac:dyDescent="0.2">
      <c r="A60" s="1" t="s">
        <v>86</v>
      </c>
      <c r="B60" s="9">
        <f t="shared" si="4"/>
        <v>5.0816881367990443E-3</v>
      </c>
      <c r="C60" s="8">
        <f>SUM(Tabell4[[#This Row],[PB1]:[Kasserat]])</f>
        <v>2</v>
      </c>
      <c r="D60" s="8"/>
      <c r="E60" s="8"/>
      <c r="F60" s="8"/>
      <c r="G60" s="8"/>
      <c r="H60" s="8"/>
      <c r="I60" s="8">
        <v>0.9</v>
      </c>
      <c r="J60" s="1">
        <v>1.1000000000000001</v>
      </c>
      <c r="K60" s="8"/>
      <c r="L60" s="8"/>
      <c r="M60" s="8"/>
    </row>
    <row r="61" spans="1:14" x14ac:dyDescent="0.2">
      <c r="A61" s="1" t="s">
        <v>47</v>
      </c>
      <c r="B61" s="9">
        <f t="shared" si="4"/>
        <v>0.17608049394008687</v>
      </c>
      <c r="C61" s="8">
        <f>SUM(Tabell4[[#This Row],[PB1]:[Kasserat]])</f>
        <v>69.3</v>
      </c>
      <c r="D61" s="8"/>
      <c r="E61" s="8"/>
      <c r="F61" s="8"/>
      <c r="G61" s="8"/>
      <c r="H61" s="8"/>
      <c r="I61" s="8">
        <v>10.6</v>
      </c>
      <c r="J61" s="8"/>
      <c r="K61" s="8">
        <v>58.7</v>
      </c>
      <c r="L61" s="8"/>
      <c r="M61" s="14"/>
    </row>
    <row r="62" spans="1:14" x14ac:dyDescent="0.2">
      <c r="A62" s="1" t="s">
        <v>48</v>
      </c>
      <c r="B62" s="9">
        <f t="shared" si="4"/>
        <v>1.9818583733516273E-2</v>
      </c>
      <c r="C62" s="8">
        <f>SUM(Tabell4[[#This Row],[PB1]:[Kasserat]])</f>
        <v>7.8</v>
      </c>
      <c r="D62" s="8"/>
      <c r="E62" s="8"/>
      <c r="F62" s="8"/>
      <c r="G62" s="8"/>
      <c r="H62" s="8"/>
      <c r="I62" s="8"/>
      <c r="K62" s="8">
        <v>7.8</v>
      </c>
      <c r="M62" s="14"/>
      <c r="N62" s="8"/>
    </row>
    <row r="63" spans="1:14" x14ac:dyDescent="0.2">
      <c r="A63" s="1" t="s">
        <v>49</v>
      </c>
      <c r="B63" s="9">
        <f t="shared" si="4"/>
        <v>6.0776990116116571E-2</v>
      </c>
      <c r="C63" s="8">
        <f>SUM(Tabell4[[#This Row],[PB1]:[Kasserat]])</f>
        <v>23.92</v>
      </c>
      <c r="D63" s="7">
        <v>0.05</v>
      </c>
      <c r="E63" s="1">
        <v>0.53</v>
      </c>
      <c r="F63" s="1">
        <v>2.5</v>
      </c>
      <c r="H63" s="8">
        <v>16.600000000000001</v>
      </c>
      <c r="I63" s="7">
        <v>2.14</v>
      </c>
      <c r="J63" s="1">
        <v>2.1</v>
      </c>
      <c r="K63" s="8"/>
      <c r="M63" s="14"/>
    </row>
    <row r="64" spans="1:14" x14ac:dyDescent="0.2">
      <c r="A64" s="20" t="s">
        <v>13</v>
      </c>
      <c r="B64" s="22">
        <v>1</v>
      </c>
      <c r="C64" s="21">
        <f t="shared" ref="C64:M64" si="5">SUM(C35:C63)</f>
        <v>393.57000000000005</v>
      </c>
      <c r="D64" s="21">
        <f t="shared" si="5"/>
        <v>0.42999999999999994</v>
      </c>
      <c r="E64" s="21">
        <f t="shared" si="5"/>
        <v>2.9299999999999997</v>
      </c>
      <c r="F64" s="21">
        <f t="shared" si="5"/>
        <v>8.9499999999999993</v>
      </c>
      <c r="G64" s="21">
        <f t="shared" si="5"/>
        <v>31.700000000000003</v>
      </c>
      <c r="H64" s="21">
        <f t="shared" si="5"/>
        <v>79</v>
      </c>
      <c r="I64" s="21">
        <f t="shared" si="5"/>
        <v>61.54</v>
      </c>
      <c r="J64" s="21">
        <f t="shared" si="5"/>
        <v>43.2</v>
      </c>
      <c r="K64" s="21">
        <f t="shared" si="5"/>
        <v>146.22000000000003</v>
      </c>
      <c r="L64" s="21">
        <f t="shared" si="5"/>
        <v>19.299999999999997</v>
      </c>
      <c r="M64" s="21">
        <f t="shared" si="5"/>
        <v>0.3</v>
      </c>
    </row>
    <row r="65" spans="1:14" x14ac:dyDescent="0.2">
      <c r="A65" s="20" t="s">
        <v>88</v>
      </c>
      <c r="B65" s="22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</row>
    <row r="66" spans="1:14" ht="16.5" x14ac:dyDescent="0.25">
      <c r="A66" s="3" t="s">
        <v>51</v>
      </c>
      <c r="N66" s="8"/>
    </row>
    <row r="67" spans="1:14" x14ac:dyDescent="0.2">
      <c r="A67" s="1" t="s">
        <v>1</v>
      </c>
      <c r="B67" s="1" t="s">
        <v>15</v>
      </c>
      <c r="C67" s="1" t="s">
        <v>14</v>
      </c>
      <c r="D67" s="1" t="s">
        <v>2</v>
      </c>
      <c r="E67" s="1" t="s">
        <v>3</v>
      </c>
      <c r="F67" s="1" t="s">
        <v>4</v>
      </c>
      <c r="G67" s="1" t="s">
        <v>5</v>
      </c>
      <c r="H67" s="1" t="s">
        <v>6</v>
      </c>
      <c r="I67" s="1" t="s">
        <v>7</v>
      </c>
      <c r="J67" s="1" t="s">
        <v>8</v>
      </c>
      <c r="K67" s="1" t="s">
        <v>9</v>
      </c>
      <c r="L67" s="1" t="s">
        <v>10</v>
      </c>
      <c r="M67" s="13" t="s">
        <v>65</v>
      </c>
      <c r="N67" s="8"/>
    </row>
    <row r="68" spans="1:14" x14ac:dyDescent="0.2">
      <c r="A68" s="1" t="s">
        <v>53</v>
      </c>
      <c r="B68" s="11">
        <f t="shared" ref="B68:B83" si="6">C68/$C$86</f>
        <v>0.13306700803390131</v>
      </c>
      <c r="C68" s="8">
        <f>SUM(Tabell5[[#This Row],[PB1]:[B]])</f>
        <v>60.29</v>
      </c>
      <c r="D68" s="7">
        <v>0.02</v>
      </c>
      <c r="E68" s="8">
        <v>1</v>
      </c>
      <c r="F68" s="8">
        <v>1.37</v>
      </c>
      <c r="G68" s="8">
        <v>20.9</v>
      </c>
      <c r="H68" s="8"/>
      <c r="I68" s="8"/>
      <c r="J68" s="8"/>
      <c r="K68" s="8">
        <v>16</v>
      </c>
      <c r="L68" s="8">
        <v>21</v>
      </c>
      <c r="M68" s="14"/>
      <c r="N68" s="8"/>
    </row>
    <row r="69" spans="1:14" x14ac:dyDescent="0.2">
      <c r="A69" s="1" t="s">
        <v>54</v>
      </c>
      <c r="B69" s="11">
        <f t="shared" si="6"/>
        <v>9.3096141961684475E-2</v>
      </c>
      <c r="C69" s="8">
        <f>SUM(Tabell5[[#This Row],[PB1]:[B]])</f>
        <v>42.18</v>
      </c>
      <c r="D69" s="7">
        <v>0.01</v>
      </c>
      <c r="E69" s="8">
        <v>0.14000000000000001</v>
      </c>
      <c r="F69" s="8">
        <v>1.23</v>
      </c>
      <c r="G69" s="8">
        <v>5</v>
      </c>
      <c r="H69" s="8">
        <v>21.3</v>
      </c>
      <c r="I69" s="8"/>
      <c r="J69" s="8"/>
      <c r="K69" s="8">
        <v>14.5</v>
      </c>
      <c r="L69" s="8"/>
      <c r="M69" s="14"/>
      <c r="N69" s="8"/>
    </row>
    <row r="70" spans="1:14" x14ac:dyDescent="0.2">
      <c r="A70" s="1" t="s">
        <v>55</v>
      </c>
      <c r="B70" s="11">
        <f t="shared" si="6"/>
        <v>3.2268032135605189E-2</v>
      </c>
      <c r="C70" s="8">
        <f>SUM(Tabell5[[#This Row],[PB1]:[B]])</f>
        <v>14.62</v>
      </c>
      <c r="D70" s="7">
        <v>0.02</v>
      </c>
      <c r="E70" s="8"/>
      <c r="F70" s="8"/>
      <c r="G70" s="8"/>
      <c r="H70" s="8"/>
      <c r="I70" s="8"/>
      <c r="J70" s="8">
        <v>4.5999999999999996</v>
      </c>
      <c r="K70" s="8">
        <v>10</v>
      </c>
      <c r="L70" s="8"/>
      <c r="M70" s="14"/>
      <c r="N70" s="8"/>
    </row>
    <row r="71" spans="1:14" x14ac:dyDescent="0.2">
      <c r="A71" s="1" t="s">
        <v>73</v>
      </c>
      <c r="B71" s="11">
        <f t="shared" si="6"/>
        <v>6.842058797563345E-3</v>
      </c>
      <c r="C71" s="8">
        <f>SUM(Tabell5[[#This Row],[PB1]:[B]])</f>
        <v>3.1</v>
      </c>
      <c r="D71" s="8"/>
      <c r="E71" s="8"/>
      <c r="F71" s="8"/>
      <c r="G71" s="8"/>
      <c r="H71" s="8"/>
      <c r="I71" s="8"/>
      <c r="J71" s="8">
        <v>0.9</v>
      </c>
      <c r="K71" s="8">
        <v>2.2000000000000002</v>
      </c>
      <c r="L71" s="8"/>
      <c r="M71" s="8"/>
      <c r="N71" s="8"/>
    </row>
    <row r="72" spans="1:14" s="16" customFormat="1" x14ac:dyDescent="0.2">
      <c r="A72" s="1" t="s">
        <v>68</v>
      </c>
      <c r="B72" s="11">
        <f t="shared" si="6"/>
        <v>2.0173037874106119E-2</v>
      </c>
      <c r="C72" s="8">
        <f>SUM(Tabell5[[#This Row],[PB1]:[B]])</f>
        <v>9.14</v>
      </c>
      <c r="D72" s="34">
        <v>0.01</v>
      </c>
      <c r="E72" s="8">
        <v>0.13</v>
      </c>
      <c r="F72" s="8"/>
      <c r="G72" s="8"/>
      <c r="H72" s="8"/>
      <c r="I72" s="8"/>
      <c r="J72" s="8"/>
      <c r="K72" s="8"/>
      <c r="L72" s="8">
        <v>9</v>
      </c>
      <c r="M72" s="8"/>
      <c r="N72" s="17"/>
    </row>
    <row r="73" spans="1:14" x14ac:dyDescent="0.2">
      <c r="A73" s="1" t="s">
        <v>70</v>
      </c>
      <c r="B73" s="11">
        <f t="shared" si="6"/>
        <v>0.11170212765957448</v>
      </c>
      <c r="C73" s="8">
        <f>SUM(Tabell5[[#This Row],[PB1]:[B]])</f>
        <v>50.61</v>
      </c>
      <c r="D73" s="7">
        <v>0.01</v>
      </c>
      <c r="E73" s="8"/>
      <c r="F73" s="8"/>
      <c r="G73" s="8"/>
      <c r="H73" s="8">
        <v>1.2</v>
      </c>
      <c r="I73" s="8">
        <v>30.4</v>
      </c>
      <c r="J73" s="8"/>
      <c r="K73" s="8">
        <v>19</v>
      </c>
      <c r="L73" s="8"/>
      <c r="M73" s="8"/>
      <c r="N73" s="8"/>
    </row>
    <row r="74" spans="1:14" x14ac:dyDescent="0.2">
      <c r="A74" s="16" t="s">
        <v>56</v>
      </c>
      <c r="B74" s="11">
        <f t="shared" si="6"/>
        <v>3.8183102321885765E-2</v>
      </c>
      <c r="C74" s="8">
        <f>SUM(Tabell5[[#This Row],[PB1]:[B]])</f>
        <v>17.3</v>
      </c>
      <c r="D74" s="17"/>
      <c r="E74" s="17"/>
      <c r="F74" s="17"/>
      <c r="G74" s="17"/>
      <c r="H74" s="17">
        <v>1.3</v>
      </c>
      <c r="I74" s="17">
        <v>11</v>
      </c>
      <c r="J74" s="17"/>
      <c r="K74" s="17"/>
      <c r="L74" s="17">
        <v>5</v>
      </c>
      <c r="M74" s="18"/>
      <c r="N74" s="8"/>
    </row>
    <row r="75" spans="1:14" x14ac:dyDescent="0.2">
      <c r="A75" s="1" t="s">
        <v>57</v>
      </c>
      <c r="B75" s="11">
        <f t="shared" si="6"/>
        <v>0.27789794296812925</v>
      </c>
      <c r="C75" s="8">
        <f>SUM(Tabell5[[#This Row],[PB1]:[B]])</f>
        <v>125.91</v>
      </c>
      <c r="D75" s="34">
        <v>0.02</v>
      </c>
      <c r="E75" s="34">
        <v>0.19</v>
      </c>
      <c r="F75" s="34">
        <v>1.2</v>
      </c>
      <c r="G75" s="34">
        <v>31</v>
      </c>
      <c r="H75" s="34">
        <v>45</v>
      </c>
      <c r="I75" s="34"/>
      <c r="J75" s="34"/>
      <c r="K75" s="34">
        <v>37.5</v>
      </c>
      <c r="L75" s="34">
        <v>11</v>
      </c>
      <c r="M75" s="14"/>
      <c r="N75" s="8"/>
    </row>
    <row r="76" spans="1:14" x14ac:dyDescent="0.2">
      <c r="A76" s="1" t="s">
        <v>76</v>
      </c>
      <c r="B76" s="11">
        <f t="shared" si="6"/>
        <v>2.207115741149466E-3</v>
      </c>
      <c r="C76" s="8">
        <f>SUM(Tabell5[[#This Row],[PB1]:[B]])</f>
        <v>1</v>
      </c>
      <c r="D76" s="8"/>
      <c r="E76" s="8"/>
      <c r="F76" s="8"/>
      <c r="G76" s="8"/>
      <c r="H76" s="8"/>
      <c r="I76" s="8"/>
      <c r="J76" s="8">
        <v>1</v>
      </c>
      <c r="K76" s="8"/>
      <c r="L76" s="8"/>
      <c r="M76" s="8"/>
      <c r="N76" s="8"/>
    </row>
    <row r="77" spans="1:14" x14ac:dyDescent="0.2">
      <c r="A77" s="16" t="s">
        <v>58</v>
      </c>
      <c r="B77" s="11">
        <f t="shared" si="6"/>
        <v>3.9110090933168536E-2</v>
      </c>
      <c r="C77" s="8">
        <f>SUM(Tabell5[[#This Row],[PB1]:[B]])</f>
        <v>17.72</v>
      </c>
      <c r="D77" s="7">
        <v>0.02</v>
      </c>
      <c r="E77" s="8"/>
      <c r="F77" s="8"/>
      <c r="G77" s="8"/>
      <c r="H77" s="8">
        <v>1.2</v>
      </c>
      <c r="I77" s="8"/>
      <c r="J77" s="8">
        <v>2</v>
      </c>
      <c r="K77" s="8">
        <v>14.5</v>
      </c>
      <c r="L77" s="8"/>
      <c r="M77" s="14"/>
      <c r="N77" s="8"/>
    </row>
    <row r="78" spans="1:14" x14ac:dyDescent="0.2">
      <c r="A78" s="1" t="s">
        <v>59</v>
      </c>
      <c r="B78" s="11">
        <f t="shared" si="6"/>
        <v>1.9864041670345195E-2</v>
      </c>
      <c r="C78" s="8">
        <f>SUM(Tabell5[[#This Row],[PB1]:[Kasserat]])</f>
        <v>9</v>
      </c>
      <c r="D78" s="7"/>
      <c r="E78" s="8"/>
      <c r="F78" s="8">
        <v>2</v>
      </c>
      <c r="G78" s="8"/>
      <c r="H78" s="8"/>
      <c r="I78" s="8"/>
      <c r="J78" s="8"/>
      <c r="K78" s="8"/>
      <c r="L78" s="8"/>
      <c r="M78" s="14">
        <v>7</v>
      </c>
      <c r="N78" s="8"/>
    </row>
    <row r="79" spans="1:14" x14ac:dyDescent="0.2">
      <c r="A79" s="1" t="s">
        <v>60</v>
      </c>
      <c r="B79" s="11">
        <f t="shared" si="6"/>
        <v>8.9829610664783274E-3</v>
      </c>
      <c r="C79" s="8">
        <f>SUM(Tabell5[[#This Row],[PB1]:[B]])</f>
        <v>4.07</v>
      </c>
      <c r="D79" s="7">
        <v>7.0000000000000007E-2</v>
      </c>
      <c r="E79" s="8"/>
      <c r="F79" s="8"/>
      <c r="G79" s="8">
        <v>4</v>
      </c>
      <c r="H79" s="8"/>
      <c r="I79" s="8"/>
      <c r="J79" s="8"/>
      <c r="K79" s="8"/>
      <c r="L79" s="8"/>
      <c r="M79" s="15"/>
      <c r="N79" s="8"/>
    </row>
    <row r="80" spans="1:14" x14ac:dyDescent="0.2">
      <c r="A80" s="1" t="s">
        <v>61</v>
      </c>
      <c r="B80" s="11">
        <f t="shared" si="6"/>
        <v>0.12390747770813101</v>
      </c>
      <c r="C80" s="8">
        <f>SUM(Tabell5[[#This Row],[PB1]:[B]])</f>
        <v>56.14</v>
      </c>
      <c r="D80" s="7">
        <v>0.02</v>
      </c>
      <c r="E80" s="7">
        <v>0.22</v>
      </c>
      <c r="F80" s="8">
        <v>1.1000000000000001</v>
      </c>
      <c r="G80" s="8"/>
      <c r="H80" s="8">
        <v>15.8</v>
      </c>
      <c r="I80" s="8">
        <v>5.7</v>
      </c>
      <c r="J80" s="8"/>
      <c r="K80" s="8">
        <v>33.299999999999997</v>
      </c>
      <c r="L80" s="8"/>
      <c r="M80" s="14"/>
      <c r="N80" s="8"/>
    </row>
    <row r="81" spans="1:14" x14ac:dyDescent="0.2">
      <c r="A81" s="1" t="s">
        <v>62</v>
      </c>
      <c r="B81" s="11">
        <f t="shared" si="6"/>
        <v>8.8284629645978639E-3</v>
      </c>
      <c r="C81" s="8">
        <f>SUM(Tabell5[[#This Row],[PB1]:[Kasserat]])</f>
        <v>4</v>
      </c>
      <c r="D81" s="8"/>
      <c r="E81" s="8"/>
      <c r="F81" s="8"/>
      <c r="G81" s="8"/>
      <c r="H81" s="8"/>
      <c r="I81" s="8"/>
      <c r="J81" s="8">
        <v>4</v>
      </c>
      <c r="K81" s="8"/>
      <c r="L81" s="8"/>
      <c r="M81" s="14"/>
      <c r="N81" s="8"/>
    </row>
    <row r="82" spans="1:14" x14ac:dyDescent="0.2">
      <c r="A82" s="1" t="s">
        <v>79</v>
      </c>
      <c r="B82" s="11">
        <f t="shared" si="6"/>
        <v>3.3106736117241987E-3</v>
      </c>
      <c r="C82" s="8">
        <f>SUM(Tabell5[[#This Row],[PB1]:[B]])</f>
        <v>1.5</v>
      </c>
      <c r="D82" s="8"/>
      <c r="E82" s="8"/>
      <c r="F82" s="8"/>
      <c r="G82" s="8"/>
      <c r="H82" s="8">
        <v>1.5</v>
      </c>
      <c r="I82" s="8"/>
      <c r="J82" s="8"/>
      <c r="K82" s="8"/>
      <c r="L82" s="8"/>
      <c r="M82" s="8">
        <v>4</v>
      </c>
      <c r="N82" s="8"/>
    </row>
    <row r="83" spans="1:14" x14ac:dyDescent="0.2">
      <c r="A83" s="1" t="s">
        <v>71</v>
      </c>
      <c r="B83" s="11">
        <f t="shared" si="6"/>
        <v>2.60439657455637E-2</v>
      </c>
      <c r="C83" s="8">
        <f>SUM(Tabell5[[#This Row],[PB1]:[B]])</f>
        <v>11.8</v>
      </c>
      <c r="D83" s="8"/>
      <c r="E83" s="8"/>
      <c r="F83" s="8"/>
      <c r="G83" s="8"/>
      <c r="H83" s="8"/>
      <c r="I83" s="8">
        <v>2</v>
      </c>
      <c r="J83" s="8"/>
      <c r="K83" s="8">
        <v>9.8000000000000007</v>
      </c>
      <c r="L83" s="8"/>
      <c r="M83" s="8"/>
      <c r="N83" s="8"/>
    </row>
    <row r="84" spans="1:14" x14ac:dyDescent="0.2">
      <c r="A84" s="1" t="s">
        <v>81</v>
      </c>
      <c r="B84" s="11">
        <f>C84/$C$86</f>
        <v>2.4278273152644126E-2</v>
      </c>
      <c r="C84" s="8">
        <f>SUM(Tabell5[[#This Row],[PB1]:[B]])</f>
        <v>11</v>
      </c>
      <c r="D84" s="8"/>
      <c r="E84" s="8"/>
      <c r="F84" s="8"/>
      <c r="G84" s="8"/>
      <c r="H84" s="8"/>
      <c r="I84" s="8"/>
      <c r="J84" s="8">
        <v>1</v>
      </c>
      <c r="K84" s="8">
        <v>10</v>
      </c>
      <c r="L84" s="8"/>
      <c r="M84" s="8"/>
      <c r="N84" s="8"/>
    </row>
    <row r="85" spans="1:14" x14ac:dyDescent="0.2">
      <c r="A85" s="1" t="s">
        <v>63</v>
      </c>
      <c r="B85" s="11">
        <f>C85/$C$86</f>
        <v>3.0237485653747682E-2</v>
      </c>
      <c r="C85" s="8">
        <f>SUM(Tabell5[[#This Row],[PB1]:[B]])</f>
        <v>13.7</v>
      </c>
      <c r="D85" s="8"/>
      <c r="E85" s="8"/>
      <c r="F85" s="8"/>
      <c r="G85" s="8"/>
      <c r="H85" s="8">
        <v>1.7</v>
      </c>
      <c r="I85" s="8"/>
      <c r="J85" s="8">
        <v>8</v>
      </c>
      <c r="K85" s="8">
        <v>4</v>
      </c>
      <c r="L85" s="8"/>
      <c r="M85" s="14"/>
    </row>
    <row r="86" spans="1:14" x14ac:dyDescent="0.2">
      <c r="A86" s="20" t="s">
        <v>13</v>
      </c>
      <c r="B86" s="22">
        <v>0.99999999999999978</v>
      </c>
      <c r="C86" s="8">
        <f>SUM(C68:C85)</f>
        <v>453.08</v>
      </c>
      <c r="D86" s="8">
        <f t="shared" ref="D86:M86" si="7">SUM(D68:D85)</f>
        <v>0.2</v>
      </c>
      <c r="E86" s="8">
        <f t="shared" si="7"/>
        <v>1.68</v>
      </c>
      <c r="F86" s="8">
        <f t="shared" si="7"/>
        <v>6.9</v>
      </c>
      <c r="G86" s="8">
        <f t="shared" si="7"/>
        <v>60.9</v>
      </c>
      <c r="H86" s="8">
        <f t="shared" si="7"/>
        <v>89</v>
      </c>
      <c r="I86" s="8">
        <f t="shared" si="7"/>
        <v>49.1</v>
      </c>
      <c r="J86" s="8">
        <f t="shared" si="7"/>
        <v>21.5</v>
      </c>
      <c r="K86" s="8">
        <f t="shared" si="7"/>
        <v>170.8</v>
      </c>
      <c r="L86" s="8">
        <f t="shared" si="7"/>
        <v>46</v>
      </c>
      <c r="M86" s="8">
        <f t="shared" si="7"/>
        <v>11</v>
      </c>
    </row>
    <row r="87" spans="1:14" x14ac:dyDescent="0.2">
      <c r="A87" s="20" t="s">
        <v>88</v>
      </c>
      <c r="B87" s="30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</row>
    <row r="88" spans="1:14" x14ac:dyDescent="0.2">
      <c r="A88" s="23" t="s">
        <v>64</v>
      </c>
      <c r="B88" s="24"/>
      <c r="C88" s="24" t="s">
        <v>14</v>
      </c>
      <c r="D88" s="24" t="s">
        <v>2</v>
      </c>
      <c r="E88" s="24" t="s">
        <v>3</v>
      </c>
      <c r="F88" s="24" t="s">
        <v>4</v>
      </c>
      <c r="G88" s="24" t="s">
        <v>5</v>
      </c>
      <c r="H88" s="24" t="s">
        <v>6</v>
      </c>
      <c r="I88" s="24" t="s">
        <v>7</v>
      </c>
      <c r="J88" s="24" t="s">
        <v>8</v>
      </c>
      <c r="K88" s="24" t="s">
        <v>9</v>
      </c>
      <c r="L88" s="25" t="s">
        <v>10</v>
      </c>
      <c r="M88" s="25" t="s">
        <v>65</v>
      </c>
    </row>
    <row r="89" spans="1:14" x14ac:dyDescent="0.2">
      <c r="A89" s="26"/>
      <c r="B89" s="27"/>
      <c r="C89" s="28">
        <f t="shared" ref="C89:M89" si="8">SUM(C86,C64,C31,C7)</f>
        <v>934.29000000000008</v>
      </c>
      <c r="D89" s="28">
        <f t="shared" si="8"/>
        <v>0.83499999999999985</v>
      </c>
      <c r="E89" s="28">
        <f t="shared" si="8"/>
        <v>6.0649999999999995</v>
      </c>
      <c r="F89" s="28">
        <f t="shared" si="8"/>
        <v>21.669999999999998</v>
      </c>
      <c r="G89" s="28">
        <f t="shared" si="8"/>
        <v>107.8</v>
      </c>
      <c r="H89" s="28">
        <f t="shared" si="8"/>
        <v>173</v>
      </c>
      <c r="I89" s="28">
        <f t="shared" si="8"/>
        <v>132.4</v>
      </c>
      <c r="J89" s="28">
        <f t="shared" si="8"/>
        <v>72</v>
      </c>
      <c r="K89" s="28">
        <f t="shared" si="8"/>
        <v>331.92</v>
      </c>
      <c r="L89" s="28">
        <f t="shared" si="8"/>
        <v>81.099999999999994</v>
      </c>
      <c r="M89" s="28">
        <f t="shared" si="8"/>
        <v>11.5</v>
      </c>
    </row>
    <row r="90" spans="1:14" x14ac:dyDescent="0.2">
      <c r="A90" s="20" t="s">
        <v>88</v>
      </c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</row>
  </sheetData>
  <pageMargins left="0.7" right="0.7" top="1.3571428571428572" bottom="0.75" header="0.3" footer="0.3"/>
  <pageSetup paperSize="9" scale="92" orientation="landscape" r:id="rId1"/>
  <headerFooter>
    <oddHeader>&amp;L&amp;G</oddHeader>
  </headerFooter>
  <rowBreaks count="1" manualBreakCount="1">
    <brk id="63" max="16383" man="1"/>
  </rowBreaks>
  <ignoredErrors>
    <ignoredError sqref="B64" calculatedColumn="1"/>
  </ignoredErrors>
  <legacyDrawingHF r:id="rId2"/>
  <tableParts count="4"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Utsädespotatis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Fältbesiktning potatis 2021 slutlig</dc:title>
  <dc:creator>Carin Stenberg</dc:creator>
  <cp:lastModifiedBy>Åsa Schentz</cp:lastModifiedBy>
  <cp:lastPrinted>2022-03-10T14:53:57Z</cp:lastPrinted>
  <dcterms:created xsi:type="dcterms:W3CDTF">2021-04-07T08:36:25Z</dcterms:created>
  <dcterms:modified xsi:type="dcterms:W3CDTF">2024-12-18T09:24:30Z</dcterms:modified>
</cp:coreProperties>
</file>